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cimmyt-my.sharepoint.com/personal/e_koc_cimmyt_org/Documents/CIMMYT/IWWIP/IWWIP WEB SITE/2026/IN Reports for WEB/"/>
    </mc:Choice>
  </mc:AlternateContent>
  <xr:revisionPtr revIDLastSave="38" documentId="8_{5D71AD27-7761-4807-A888-A93D0A5B8472}" xr6:coauthVersionLast="47" xr6:coauthVersionMax="47" xr10:uidLastSave="{D04E476C-29F7-4DD6-AAD8-A8652C7D5164}"/>
  <bookViews>
    <workbookView xWindow="-120" yWindow="-120" windowWidth="29040" windowHeight="15720" tabRatio="682" xr2:uid="{00000000-000D-0000-FFFF-FFFF00000000}"/>
  </bookViews>
  <sheets>
    <sheet name="content" sheetId="1" r:id="rId1"/>
    <sheet name="Table 1" sheetId="2" r:id="rId2"/>
    <sheet name="Table 2" sheetId="3" r:id="rId3"/>
    <sheet name="Table 3" sheetId="4" r:id="rId4"/>
    <sheet name="Table 4" sheetId="5" r:id="rId5"/>
    <sheet name="Table 5" sheetId="6" r:id="rId6"/>
    <sheet name="Table 6" sheetId="7" r:id="rId7"/>
    <sheet name="GGE Biplot" sheetId="12" r:id="rId8"/>
    <sheet name="Table 7" sheetId="8" r:id="rId9"/>
    <sheet name="Table 8" sheetId="9" r:id="rId10"/>
    <sheet name="Table 9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7" i="6" l="1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O25" i="6"/>
  <c r="AO26" i="6"/>
  <c r="AO27" i="6"/>
  <c r="AO28" i="6"/>
  <c r="AO29" i="6"/>
  <c r="AO30" i="6"/>
  <c r="AO31" i="6"/>
  <c r="AO32" i="6"/>
  <c r="AO33" i="6"/>
  <c r="AO34" i="6"/>
  <c r="AO35" i="6"/>
  <c r="AO6" i="6"/>
  <c r="AC36" i="6"/>
  <c r="AD35" i="6"/>
  <c r="AD34" i="6"/>
  <c r="AD33" i="6"/>
  <c r="AD32" i="6"/>
  <c r="AD31" i="6"/>
  <c r="AD30" i="6"/>
  <c r="AD29" i="6"/>
  <c r="AD28" i="6"/>
  <c r="AD27" i="6"/>
  <c r="AD26" i="6"/>
  <c r="AD25" i="6"/>
  <c r="AD24" i="6"/>
  <c r="AD23" i="6"/>
  <c r="AD22" i="6"/>
  <c r="AD21" i="6"/>
  <c r="AD20" i="6"/>
  <c r="AD19" i="6"/>
  <c r="AD18" i="6"/>
  <c r="AD17" i="6"/>
  <c r="AD16" i="6"/>
  <c r="AD15" i="6"/>
  <c r="AD14" i="6"/>
  <c r="AD13" i="6"/>
  <c r="AD12" i="6"/>
  <c r="AD11" i="6"/>
  <c r="AD9" i="6"/>
  <c r="AD8" i="6"/>
  <c r="AD7" i="6"/>
  <c r="AD6" i="6"/>
  <c r="BC36" i="7"/>
  <c r="BE35" i="7"/>
  <c r="BE34" i="7"/>
  <c r="BE33" i="7"/>
  <c r="BE32" i="7"/>
  <c r="BE31" i="7"/>
  <c r="BE30" i="7"/>
  <c r="BE29" i="7"/>
  <c r="BE28" i="7"/>
  <c r="BE27" i="7"/>
  <c r="BE26" i="7"/>
  <c r="BE25" i="7"/>
  <c r="BE24" i="7"/>
  <c r="BE23" i="7"/>
  <c r="BE22" i="7"/>
  <c r="BE21" i="7"/>
  <c r="BE20" i="7"/>
  <c r="BE19" i="7"/>
  <c r="BE18" i="7"/>
  <c r="BE17" i="7"/>
  <c r="BE16" i="7"/>
  <c r="BE15" i="7"/>
  <c r="BE14" i="7"/>
  <c r="BE13" i="7"/>
  <c r="BE12" i="7"/>
  <c r="BE11" i="7"/>
  <c r="BE9" i="7"/>
  <c r="BE8" i="7"/>
  <c r="BE7" i="7"/>
  <c r="BE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AP25" i="7"/>
  <c r="AP26" i="7"/>
  <c r="AP27" i="7"/>
  <c r="AP28" i="7"/>
  <c r="AP29" i="7"/>
  <c r="AP30" i="7"/>
  <c r="AP31" i="7"/>
  <c r="AP32" i="7"/>
  <c r="AP33" i="7"/>
  <c r="AP34" i="7"/>
  <c r="AP35" i="7"/>
  <c r="AP6" i="7"/>
  <c r="AM3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N25" i="7"/>
  <c r="AN26" i="7"/>
  <c r="AN27" i="7"/>
  <c r="AN28" i="7"/>
  <c r="AN29" i="7"/>
  <c r="AN30" i="7"/>
  <c r="AN31" i="7"/>
  <c r="AN32" i="7"/>
  <c r="AN33" i="7"/>
  <c r="AN34" i="7"/>
  <c r="AN35" i="7"/>
  <c r="AN6" i="7"/>
  <c r="AO35" i="7"/>
  <c r="AO34" i="7"/>
  <c r="AO33" i="7"/>
  <c r="AO32" i="7"/>
  <c r="AO31" i="7"/>
  <c r="AO30" i="7"/>
  <c r="AO29" i="7"/>
  <c r="AO28" i="7"/>
  <c r="AO27" i="7"/>
  <c r="AO26" i="7"/>
  <c r="AO25" i="7"/>
  <c r="AO24" i="7"/>
  <c r="AO23" i="7"/>
  <c r="AO22" i="7"/>
  <c r="AO21" i="7"/>
  <c r="AO20" i="7"/>
  <c r="AO19" i="7"/>
  <c r="AO18" i="7"/>
  <c r="AO17" i="7"/>
  <c r="AO16" i="7"/>
  <c r="AO15" i="7"/>
  <c r="AO14" i="7"/>
  <c r="AO13" i="7"/>
  <c r="AO12" i="7"/>
  <c r="AO11" i="7"/>
  <c r="AO10" i="7"/>
  <c r="AO9" i="7"/>
  <c r="AO8" i="7"/>
  <c r="AO7" i="7"/>
  <c r="AO6" i="7"/>
  <c r="AK36" i="6"/>
  <c r="AU36" i="5"/>
  <c r="AL35" i="6"/>
  <c r="AL34" i="6"/>
  <c r="AL33" i="6"/>
  <c r="AL32" i="6"/>
  <c r="AL31" i="6"/>
  <c r="AL30" i="6"/>
  <c r="AL29" i="6"/>
  <c r="AL28" i="6"/>
  <c r="AL27" i="6"/>
  <c r="AL26" i="6"/>
  <c r="AL25" i="6"/>
  <c r="AL24" i="6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BI36" i="5"/>
  <c r="BJ35" i="5"/>
  <c r="BJ34" i="5"/>
  <c r="BJ33" i="5"/>
  <c r="BJ32" i="5"/>
  <c r="BJ31" i="5"/>
  <c r="BJ30" i="5"/>
  <c r="BJ29" i="5"/>
  <c r="BJ28" i="5"/>
  <c r="BJ27" i="5"/>
  <c r="BJ26" i="5"/>
  <c r="BJ25" i="5"/>
  <c r="BJ24" i="5"/>
  <c r="BJ23" i="5"/>
  <c r="BJ22" i="5"/>
  <c r="BJ21" i="5"/>
  <c r="BJ20" i="5"/>
  <c r="BJ19" i="5"/>
  <c r="BJ18" i="5"/>
  <c r="BJ17" i="5"/>
  <c r="BJ16" i="5"/>
  <c r="BJ15" i="5"/>
  <c r="BJ14" i="5"/>
  <c r="BJ13" i="5"/>
  <c r="BJ12" i="5"/>
  <c r="BJ11" i="5"/>
  <c r="BJ10" i="5"/>
  <c r="BJ9" i="5"/>
  <c r="BJ8" i="5"/>
  <c r="BJ7" i="5"/>
  <c r="BJ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6" i="5"/>
  <c r="AV35" i="5"/>
  <c r="AV34" i="5"/>
  <c r="AV33" i="5"/>
  <c r="AV32" i="5"/>
  <c r="AV31" i="5"/>
  <c r="AV30" i="5"/>
  <c r="AV29" i="5"/>
  <c r="AV28" i="5"/>
  <c r="AV27" i="5"/>
  <c r="AV26" i="5"/>
  <c r="AV25" i="5"/>
  <c r="AV24" i="5"/>
  <c r="AV23" i="5"/>
  <c r="AV22" i="5"/>
  <c r="AV21" i="5"/>
  <c r="AV20" i="5"/>
  <c r="AV19" i="5"/>
  <c r="AV18" i="5"/>
  <c r="AV17" i="5"/>
  <c r="AV16" i="5"/>
  <c r="AV15" i="5"/>
  <c r="AV14" i="5"/>
  <c r="AV13" i="5"/>
  <c r="AV12" i="5"/>
  <c r="AV11" i="5"/>
  <c r="AV10" i="5"/>
  <c r="AV9" i="5"/>
  <c r="AV8" i="5"/>
  <c r="AV7" i="5"/>
  <c r="AV6" i="5"/>
  <c r="AI36" i="5" l="1"/>
  <c r="AJ35" i="5"/>
  <c r="AJ34" i="5"/>
  <c r="AJ33" i="5"/>
  <c r="AJ32" i="5"/>
  <c r="AJ31" i="5"/>
  <c r="AJ30" i="5"/>
  <c r="AJ29" i="5"/>
  <c r="AJ28" i="5"/>
  <c r="AJ27" i="5"/>
  <c r="AJ26" i="5"/>
  <c r="AJ25" i="5"/>
  <c r="AJ24" i="5"/>
  <c r="AJ23" i="5"/>
  <c r="AJ22" i="5"/>
  <c r="AJ21" i="5"/>
  <c r="AJ20" i="5"/>
  <c r="AJ19" i="5"/>
  <c r="AJ18" i="5"/>
  <c r="AJ17" i="5"/>
  <c r="AJ16" i="5"/>
  <c r="AJ15" i="5"/>
  <c r="AJ14" i="5"/>
  <c r="AJ13" i="5"/>
  <c r="AJ12" i="5"/>
  <c r="AJ11" i="5"/>
  <c r="AJ10" i="5"/>
  <c r="AJ9" i="5"/>
  <c r="AJ8" i="5"/>
  <c r="AJ7" i="5"/>
  <c r="AJ6" i="5"/>
  <c r="AQ32" i="7"/>
  <c r="AQ33" i="7"/>
  <c r="AQ24" i="7"/>
  <c r="AQ28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5" i="7"/>
  <c r="AQ26" i="7"/>
  <c r="AQ27" i="7"/>
  <c r="AQ29" i="7"/>
  <c r="AQ30" i="7"/>
  <c r="AQ31" i="7"/>
  <c r="AQ34" i="7"/>
  <c r="AQ35" i="7"/>
  <c r="AQ6" i="7"/>
  <c r="AD3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6" i="7"/>
  <c r="AF35" i="7"/>
  <c r="AF34" i="7"/>
  <c r="AF33" i="7"/>
  <c r="AF32" i="7"/>
  <c r="AF31" i="7"/>
  <c r="AF30" i="7"/>
  <c r="AF29" i="7"/>
  <c r="AF28" i="7"/>
  <c r="AF27" i="7"/>
  <c r="AF26" i="7"/>
  <c r="AF25" i="7"/>
  <c r="AF24" i="7"/>
  <c r="AF23" i="7"/>
  <c r="AF22" i="7"/>
  <c r="AF21" i="7"/>
  <c r="AF20" i="7"/>
  <c r="AF19" i="7"/>
  <c r="AF18" i="7"/>
  <c r="AF17" i="7"/>
  <c r="AF16" i="7"/>
  <c r="AF15" i="7"/>
  <c r="AF14" i="7"/>
  <c r="AF13" i="7"/>
  <c r="AF12" i="7"/>
  <c r="AF11" i="7"/>
  <c r="AF10" i="7"/>
  <c r="AF9" i="7"/>
  <c r="AF8" i="7"/>
  <c r="AF7" i="7"/>
  <c r="AF6" i="7"/>
  <c r="D36" i="4"/>
  <c r="U36" i="5"/>
  <c r="V35" i="5"/>
  <c r="V34" i="5"/>
  <c r="V33" i="5"/>
  <c r="V32" i="5"/>
  <c r="V31" i="5"/>
  <c r="V30" i="5"/>
  <c r="V29" i="5"/>
  <c r="V28" i="5"/>
  <c r="V27" i="5"/>
  <c r="V26" i="5"/>
  <c r="V25" i="5"/>
  <c r="V24" i="5"/>
  <c r="V23" i="5"/>
  <c r="V22" i="5"/>
  <c r="V21" i="5"/>
  <c r="V20" i="5"/>
  <c r="V19" i="5"/>
  <c r="V18" i="5"/>
  <c r="V17" i="5"/>
  <c r="V16" i="5"/>
  <c r="V15" i="5"/>
  <c r="V14" i="5"/>
  <c r="V13" i="5"/>
  <c r="V12" i="5"/>
  <c r="V11" i="5"/>
  <c r="V10" i="5"/>
  <c r="V9" i="5"/>
  <c r="V8" i="5"/>
  <c r="V7" i="5"/>
  <c r="V6" i="5"/>
  <c r="X3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Y26" i="7"/>
  <c r="Y27" i="7"/>
  <c r="Y28" i="7"/>
  <c r="Y29" i="7"/>
  <c r="Y30" i="7"/>
  <c r="Y31" i="7"/>
  <c r="Y32" i="7"/>
  <c r="Y33" i="7"/>
  <c r="Y34" i="7"/>
  <c r="Y35" i="7"/>
  <c r="Y6" i="7"/>
  <c r="Z35" i="7"/>
  <c r="Z34" i="7"/>
  <c r="Z33" i="7"/>
  <c r="Z32" i="7"/>
  <c r="Z31" i="7"/>
  <c r="Z30" i="7"/>
  <c r="Z29" i="7"/>
  <c r="Z28" i="7"/>
  <c r="Z27" i="7"/>
  <c r="Z26" i="7"/>
  <c r="Z25" i="7"/>
  <c r="Z24" i="7"/>
  <c r="Z23" i="7"/>
  <c r="Z22" i="7"/>
  <c r="Z21" i="7"/>
  <c r="Z20" i="7"/>
  <c r="Z19" i="7"/>
  <c r="Z18" i="7"/>
  <c r="Z17" i="7"/>
  <c r="Z16" i="7"/>
  <c r="Z15" i="7"/>
  <c r="Z14" i="7"/>
  <c r="Z13" i="7"/>
  <c r="Z12" i="7"/>
  <c r="Z11" i="7"/>
  <c r="Z10" i="7"/>
  <c r="Z9" i="7"/>
  <c r="Z8" i="7"/>
  <c r="Z7" i="7"/>
  <c r="Z6" i="7"/>
  <c r="AJ36" i="7" l="1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K25" i="7"/>
  <c r="AK26" i="7"/>
  <c r="AK27" i="7"/>
  <c r="AK28" i="7"/>
  <c r="AK29" i="7"/>
  <c r="AK30" i="7"/>
  <c r="AK31" i="7"/>
  <c r="AK32" i="7"/>
  <c r="AK33" i="7"/>
  <c r="AK34" i="7"/>
  <c r="AK35" i="7"/>
  <c r="AK6" i="7"/>
  <c r="AL35" i="7"/>
  <c r="AL34" i="7"/>
  <c r="AL33" i="7"/>
  <c r="AL32" i="7"/>
  <c r="AL31" i="7"/>
  <c r="AL30" i="7"/>
  <c r="AL29" i="7"/>
  <c r="AL28" i="7"/>
  <c r="AL27" i="7"/>
  <c r="AL26" i="7"/>
  <c r="AL25" i="7"/>
  <c r="AL24" i="7"/>
  <c r="AL23" i="7"/>
  <c r="AL22" i="7"/>
  <c r="AL21" i="7"/>
  <c r="AL20" i="7"/>
  <c r="AL19" i="7"/>
  <c r="AL18" i="7"/>
  <c r="AL17" i="7"/>
  <c r="AL16" i="7"/>
  <c r="AL15" i="7"/>
  <c r="AL14" i="7"/>
  <c r="AL13" i="7"/>
  <c r="AL12" i="7"/>
  <c r="AL11" i="7"/>
  <c r="AL10" i="7"/>
  <c r="AL9" i="7"/>
  <c r="AL8" i="7"/>
  <c r="AL7" i="7"/>
  <c r="AL6" i="7"/>
  <c r="BG36" i="5"/>
  <c r="BH35" i="5"/>
  <c r="BH34" i="5"/>
  <c r="BH33" i="5"/>
  <c r="BH32" i="5"/>
  <c r="BH31" i="5"/>
  <c r="BH30" i="5"/>
  <c r="BH29" i="5"/>
  <c r="BH28" i="5"/>
  <c r="BH27" i="5"/>
  <c r="BH26" i="5"/>
  <c r="BH25" i="5"/>
  <c r="BH24" i="5"/>
  <c r="BH23" i="5"/>
  <c r="BH22" i="5"/>
  <c r="BH21" i="5"/>
  <c r="BH20" i="5"/>
  <c r="BH19" i="5"/>
  <c r="BH18" i="5"/>
  <c r="BH17" i="5"/>
  <c r="BH16" i="5"/>
  <c r="BH15" i="5"/>
  <c r="BH14" i="5"/>
  <c r="BH13" i="5"/>
  <c r="BH12" i="5"/>
  <c r="BH11" i="5"/>
  <c r="BH10" i="5"/>
  <c r="BH9" i="5"/>
  <c r="BH8" i="5"/>
  <c r="BH7" i="5"/>
  <c r="BH6" i="5"/>
  <c r="AJ35" i="6"/>
  <c r="AJ34" i="6"/>
  <c r="AJ33" i="6"/>
  <c r="AJ32" i="6"/>
  <c r="AJ31" i="6"/>
  <c r="AJ30" i="6"/>
  <c r="AJ29" i="6"/>
  <c r="AJ28" i="6"/>
  <c r="AJ27" i="6"/>
  <c r="AJ26" i="6"/>
  <c r="AJ25" i="6"/>
  <c r="AJ24" i="6"/>
  <c r="AJ23" i="6"/>
  <c r="AJ22" i="6"/>
  <c r="AJ21" i="6"/>
  <c r="AJ20" i="6"/>
  <c r="AJ19" i="6"/>
  <c r="AJ18" i="6"/>
  <c r="AJ17" i="6"/>
  <c r="AJ16" i="6"/>
  <c r="AJ15" i="6"/>
  <c r="AJ14" i="6"/>
  <c r="AJ13" i="6"/>
  <c r="AJ12" i="6"/>
  <c r="AJ11" i="6"/>
  <c r="AJ10" i="6"/>
  <c r="AJ9" i="6"/>
  <c r="AJ8" i="6"/>
  <c r="AJ7" i="6"/>
  <c r="AJ6" i="6"/>
  <c r="AS36" i="5"/>
  <c r="AT35" i="5"/>
  <c r="AT34" i="5"/>
  <c r="AT33" i="5"/>
  <c r="AT32" i="5"/>
  <c r="AT31" i="5"/>
  <c r="AT30" i="5"/>
  <c r="AT29" i="5"/>
  <c r="AT28" i="5"/>
  <c r="AT27" i="5"/>
  <c r="AT26" i="5"/>
  <c r="AT25" i="5"/>
  <c r="AT24" i="5"/>
  <c r="AT23" i="5"/>
  <c r="AT22" i="5"/>
  <c r="AT21" i="5"/>
  <c r="AT20" i="5"/>
  <c r="AT19" i="5"/>
  <c r="AT18" i="5"/>
  <c r="AT17" i="5"/>
  <c r="AT16" i="5"/>
  <c r="AT15" i="5"/>
  <c r="AT14" i="5"/>
  <c r="AT13" i="5"/>
  <c r="AT12" i="5"/>
  <c r="AT11" i="5"/>
  <c r="AT10" i="5"/>
  <c r="AT9" i="5"/>
  <c r="AT8" i="5"/>
  <c r="AT7" i="5"/>
  <c r="AT6" i="5"/>
  <c r="AI36" i="6"/>
  <c r="AW36" i="5"/>
  <c r="AX35" i="5"/>
  <c r="AX34" i="5"/>
  <c r="AX33" i="5"/>
  <c r="AX32" i="5"/>
  <c r="AX31" i="5"/>
  <c r="AX30" i="5"/>
  <c r="AX29" i="5"/>
  <c r="AX28" i="5"/>
  <c r="AX27" i="5"/>
  <c r="AX26" i="5"/>
  <c r="AX25" i="5"/>
  <c r="AX24" i="5"/>
  <c r="AX23" i="5"/>
  <c r="AX22" i="5"/>
  <c r="AX21" i="5"/>
  <c r="AX20" i="5"/>
  <c r="AX19" i="5"/>
  <c r="AX18" i="5"/>
  <c r="AX17" i="5"/>
  <c r="AX16" i="5"/>
  <c r="AX15" i="5"/>
  <c r="AX14" i="5"/>
  <c r="AX13" i="5"/>
  <c r="AX12" i="5"/>
  <c r="AX11" i="5"/>
  <c r="AX10" i="5"/>
  <c r="AX9" i="5"/>
  <c r="AX8" i="5"/>
  <c r="AX7" i="5"/>
  <c r="AX6" i="5"/>
  <c r="AM36" i="6"/>
  <c r="AN35" i="6"/>
  <c r="AN34" i="6"/>
  <c r="AN33" i="6"/>
  <c r="AN32" i="6"/>
  <c r="AN31" i="6"/>
  <c r="AN30" i="6"/>
  <c r="AN29" i="6"/>
  <c r="AN28" i="6"/>
  <c r="AN27" i="6"/>
  <c r="AN26" i="6"/>
  <c r="AN25" i="6"/>
  <c r="AN24" i="6"/>
  <c r="AN23" i="6"/>
  <c r="AN22" i="6"/>
  <c r="AN21" i="6"/>
  <c r="AN20" i="6"/>
  <c r="AN19" i="6"/>
  <c r="AN18" i="6"/>
  <c r="AN17" i="6"/>
  <c r="AN16" i="6"/>
  <c r="AN15" i="6"/>
  <c r="AN14" i="6"/>
  <c r="AN13" i="6"/>
  <c r="AN12" i="6"/>
  <c r="AN11" i="6"/>
  <c r="AN10" i="6"/>
  <c r="AN9" i="6"/>
  <c r="AN8" i="6"/>
  <c r="AN7" i="6"/>
  <c r="AN6" i="6"/>
  <c r="BI3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J25" i="7"/>
  <c r="BJ26" i="7"/>
  <c r="BJ27" i="7"/>
  <c r="BJ28" i="7"/>
  <c r="BJ29" i="7"/>
  <c r="BJ30" i="7"/>
  <c r="BJ31" i="7"/>
  <c r="BJ32" i="7"/>
  <c r="BJ33" i="7"/>
  <c r="BJ34" i="7"/>
  <c r="BJ35" i="7"/>
  <c r="BJ6" i="7"/>
  <c r="BK35" i="7"/>
  <c r="BK34" i="7"/>
  <c r="BK33" i="7"/>
  <c r="BK32" i="7"/>
  <c r="BK31" i="7"/>
  <c r="BK30" i="7"/>
  <c r="BK29" i="7"/>
  <c r="BK28" i="7"/>
  <c r="BK27" i="7"/>
  <c r="BK26" i="7"/>
  <c r="BK25" i="7"/>
  <c r="BK24" i="7"/>
  <c r="BK23" i="7"/>
  <c r="BK22" i="7"/>
  <c r="BK21" i="7"/>
  <c r="BK20" i="7"/>
  <c r="BK19" i="7"/>
  <c r="BK18" i="7"/>
  <c r="BK17" i="7"/>
  <c r="BK16" i="7"/>
  <c r="BK15" i="7"/>
  <c r="BK14" i="7"/>
  <c r="BK13" i="7"/>
  <c r="BK12" i="7"/>
  <c r="BK11" i="7"/>
  <c r="BK10" i="7"/>
  <c r="BK9" i="7"/>
  <c r="BK8" i="7"/>
  <c r="BK7" i="7"/>
  <c r="BK6" i="7"/>
  <c r="G36" i="4"/>
  <c r="AG3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30" i="7"/>
  <c r="AH31" i="7"/>
  <c r="AH32" i="7"/>
  <c r="AH33" i="7"/>
  <c r="AH34" i="7"/>
  <c r="AH35" i="7"/>
  <c r="AH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6" i="7"/>
  <c r="L36" i="7"/>
  <c r="R3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6" i="7"/>
  <c r="T35" i="7"/>
  <c r="T34" i="7"/>
  <c r="T33" i="7"/>
  <c r="T32" i="7"/>
  <c r="T31" i="7"/>
  <c r="T30" i="7"/>
  <c r="T29" i="7"/>
  <c r="T28" i="7"/>
  <c r="T27" i="7"/>
  <c r="T26" i="7"/>
  <c r="T25" i="7"/>
  <c r="T24" i="7"/>
  <c r="T23" i="7"/>
  <c r="T22" i="7"/>
  <c r="T21" i="7"/>
  <c r="T20" i="7"/>
  <c r="T19" i="7"/>
  <c r="T18" i="7"/>
  <c r="T17" i="7"/>
  <c r="T16" i="7"/>
  <c r="T15" i="7"/>
  <c r="T14" i="7"/>
  <c r="T13" i="7"/>
  <c r="T12" i="7"/>
  <c r="T11" i="7"/>
  <c r="T10" i="7"/>
  <c r="T9" i="7"/>
  <c r="T8" i="7"/>
  <c r="T7" i="7"/>
  <c r="T6" i="7"/>
  <c r="AA3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6" i="7"/>
  <c r="AC35" i="7"/>
  <c r="AC34" i="7"/>
  <c r="AC33" i="7"/>
  <c r="AC32" i="7"/>
  <c r="AC31" i="7"/>
  <c r="AC30" i="7"/>
  <c r="AC29" i="7"/>
  <c r="AC28" i="7"/>
  <c r="AC27" i="7"/>
  <c r="AC26" i="7"/>
  <c r="AC25" i="7"/>
  <c r="AC24" i="7"/>
  <c r="AC23" i="7"/>
  <c r="AC22" i="7"/>
  <c r="AC21" i="7"/>
  <c r="AC20" i="7"/>
  <c r="AC19" i="7"/>
  <c r="AC18" i="7"/>
  <c r="AC17" i="7"/>
  <c r="AC16" i="7"/>
  <c r="AC15" i="7"/>
  <c r="AC14" i="7"/>
  <c r="AC13" i="7"/>
  <c r="AC12" i="7"/>
  <c r="AC11" i="7"/>
  <c r="AC10" i="7"/>
  <c r="AC9" i="7"/>
  <c r="AC8" i="7"/>
  <c r="AC7" i="7"/>
  <c r="AC6" i="7"/>
  <c r="U36" i="7"/>
  <c r="V7" i="7"/>
  <c r="V8" i="7"/>
  <c r="V9" i="7"/>
  <c r="V10" i="7"/>
  <c r="V11" i="7"/>
  <c r="V12" i="7"/>
  <c r="V13" i="7"/>
  <c r="V14" i="7"/>
  <c r="V15" i="7"/>
  <c r="V16" i="7"/>
  <c r="V17" i="7"/>
  <c r="V18" i="7"/>
  <c r="V19" i="7"/>
  <c r="V20" i="7"/>
  <c r="V21" i="7"/>
  <c r="V22" i="7"/>
  <c r="V23" i="7"/>
  <c r="V24" i="7"/>
  <c r="V25" i="7"/>
  <c r="V26" i="7"/>
  <c r="V27" i="7"/>
  <c r="V28" i="7"/>
  <c r="V29" i="7"/>
  <c r="V30" i="7"/>
  <c r="V31" i="7"/>
  <c r="V32" i="7"/>
  <c r="V33" i="7"/>
  <c r="V34" i="7"/>
  <c r="V35" i="7"/>
  <c r="V6" i="7"/>
  <c r="W35" i="7"/>
  <c r="W34" i="7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13" i="7"/>
  <c r="W12" i="7"/>
  <c r="W11" i="7"/>
  <c r="W10" i="7"/>
  <c r="W9" i="7"/>
  <c r="W8" i="7"/>
  <c r="W7" i="7"/>
  <c r="W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S36" i="6"/>
  <c r="T35" i="6"/>
  <c r="T34" i="6"/>
  <c r="T33" i="6"/>
  <c r="T32" i="6"/>
  <c r="T31" i="6"/>
  <c r="T30" i="6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W36" i="6"/>
  <c r="X35" i="6"/>
  <c r="X34" i="6"/>
  <c r="X33" i="6"/>
  <c r="X32" i="6"/>
  <c r="X31" i="6"/>
  <c r="X30" i="6"/>
  <c r="X29" i="6"/>
  <c r="X28" i="6"/>
  <c r="X27" i="6"/>
  <c r="X26" i="6"/>
  <c r="X25" i="6"/>
  <c r="X24" i="6"/>
  <c r="X23" i="6"/>
  <c r="X22" i="6"/>
  <c r="X21" i="6"/>
  <c r="X20" i="6"/>
  <c r="X19" i="6"/>
  <c r="X18" i="6"/>
  <c r="X17" i="6"/>
  <c r="X16" i="6"/>
  <c r="X15" i="6"/>
  <c r="X14" i="6"/>
  <c r="X13" i="6"/>
  <c r="X12" i="6"/>
  <c r="X11" i="6"/>
  <c r="X10" i="6"/>
  <c r="X9" i="6"/>
  <c r="X8" i="6"/>
  <c r="X7" i="6"/>
  <c r="X6" i="6"/>
  <c r="U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Q36" i="6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Y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7" i="5"/>
  <c r="Z16" i="5"/>
  <c r="Z15" i="5"/>
  <c r="Z14" i="5"/>
  <c r="Z13" i="5"/>
  <c r="Z12" i="5"/>
  <c r="Z11" i="5"/>
  <c r="Z10" i="5"/>
  <c r="Z9" i="5"/>
  <c r="Z8" i="5"/>
  <c r="Z7" i="5"/>
  <c r="Z6" i="5"/>
  <c r="AE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7" i="5"/>
  <c r="AF16" i="5"/>
  <c r="AF15" i="5"/>
  <c r="AF14" i="5"/>
  <c r="AF13" i="5"/>
  <c r="AF12" i="5"/>
  <c r="AF11" i="5"/>
  <c r="AF10" i="5"/>
  <c r="AF9" i="5"/>
  <c r="AF8" i="5"/>
  <c r="AF7" i="5"/>
  <c r="AF6" i="5"/>
  <c r="AC36" i="5"/>
  <c r="AD35" i="5"/>
  <c r="AD34" i="5"/>
  <c r="AD33" i="5"/>
  <c r="AD32" i="5"/>
  <c r="AD31" i="5"/>
  <c r="AD30" i="5"/>
  <c r="AD29" i="5"/>
  <c r="AD28" i="5"/>
  <c r="AD27" i="5"/>
  <c r="AD26" i="5"/>
  <c r="AD25" i="5"/>
  <c r="AD24" i="5"/>
  <c r="AD23" i="5"/>
  <c r="AD22" i="5"/>
  <c r="AD21" i="5"/>
  <c r="AD20" i="5"/>
  <c r="AD19" i="5"/>
  <c r="AD18" i="5"/>
  <c r="AD17" i="5"/>
  <c r="AD16" i="5"/>
  <c r="AD15" i="5"/>
  <c r="AD14" i="5"/>
  <c r="AD13" i="5"/>
  <c r="AD12" i="5"/>
  <c r="AD11" i="5"/>
  <c r="AD10" i="5"/>
  <c r="AD9" i="5"/>
  <c r="AD8" i="5"/>
  <c r="AD7" i="5"/>
  <c r="AD6" i="5"/>
  <c r="AA36" i="5"/>
  <c r="AB35" i="5"/>
  <c r="AB34" i="5"/>
  <c r="AB33" i="5"/>
  <c r="AB32" i="5"/>
  <c r="AB31" i="5"/>
  <c r="AB30" i="5"/>
  <c r="AB29" i="5"/>
  <c r="AB28" i="5"/>
  <c r="AB27" i="5"/>
  <c r="AB26" i="5"/>
  <c r="AB25" i="5"/>
  <c r="AB24" i="5"/>
  <c r="AB23" i="5"/>
  <c r="AB22" i="5"/>
  <c r="AB21" i="5"/>
  <c r="AB20" i="5"/>
  <c r="AB19" i="5"/>
  <c r="AB18" i="5"/>
  <c r="AB17" i="5"/>
  <c r="AB16" i="5"/>
  <c r="AB15" i="5"/>
  <c r="AB14" i="5"/>
  <c r="AB13" i="5"/>
  <c r="AB12" i="5"/>
  <c r="AB11" i="5"/>
  <c r="AB10" i="5"/>
  <c r="AB9" i="5"/>
  <c r="AB8" i="5"/>
  <c r="AB7" i="5"/>
  <c r="AB6" i="5"/>
  <c r="W36" i="5"/>
  <c r="X35" i="5"/>
  <c r="X34" i="5"/>
  <c r="X33" i="5"/>
  <c r="X32" i="5"/>
  <c r="X31" i="5"/>
  <c r="X30" i="5"/>
  <c r="X29" i="5"/>
  <c r="X28" i="5"/>
  <c r="X27" i="5"/>
  <c r="X26" i="5"/>
  <c r="X25" i="5"/>
  <c r="X24" i="5"/>
  <c r="X23" i="5"/>
  <c r="X22" i="5"/>
  <c r="X21" i="5"/>
  <c r="X20" i="5"/>
  <c r="X19" i="5"/>
  <c r="X18" i="5"/>
  <c r="X17" i="5"/>
  <c r="X16" i="5"/>
  <c r="X15" i="5"/>
  <c r="X14" i="5"/>
  <c r="X13" i="5"/>
  <c r="X12" i="5"/>
  <c r="X11" i="5"/>
  <c r="X9" i="5"/>
  <c r="X8" i="5"/>
  <c r="X7" i="5"/>
  <c r="X6" i="5"/>
  <c r="S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AY36" i="5" l="1"/>
  <c r="AO36" i="6"/>
  <c r="E36" i="4"/>
  <c r="F36" i="4"/>
  <c r="M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O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6" i="7"/>
  <c r="O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Q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AW36" i="7"/>
  <c r="AK36" i="5"/>
  <c r="AL35" i="5"/>
  <c r="AL34" i="5"/>
  <c r="AL33" i="5"/>
  <c r="AL32" i="5"/>
  <c r="AL31" i="5"/>
  <c r="AL30" i="5"/>
  <c r="AL28" i="5"/>
  <c r="AL27" i="5"/>
  <c r="AL26" i="5"/>
  <c r="AL25" i="5"/>
  <c r="AL24" i="5"/>
  <c r="AL23" i="5"/>
  <c r="AL22" i="5"/>
  <c r="AL21" i="5"/>
  <c r="AL20" i="5"/>
  <c r="AL19" i="5"/>
  <c r="AL18" i="5"/>
  <c r="AL17" i="5"/>
  <c r="AL16" i="5"/>
  <c r="AL15" i="5"/>
  <c r="AL14" i="5"/>
  <c r="AL13" i="5"/>
  <c r="AL12" i="5"/>
  <c r="AL11" i="5"/>
  <c r="AL10" i="5"/>
  <c r="AL9" i="5"/>
  <c r="AL8" i="5"/>
  <c r="AL7" i="5"/>
  <c r="AL6" i="5"/>
  <c r="H36" i="4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G25" i="7"/>
  <c r="BG26" i="7"/>
  <c r="BG27" i="7"/>
  <c r="BG28" i="7"/>
  <c r="BG29" i="7"/>
  <c r="BG30" i="7"/>
  <c r="BG31" i="7"/>
  <c r="BG32" i="7"/>
  <c r="BG33" i="7"/>
  <c r="BG34" i="7"/>
  <c r="BG35" i="7"/>
  <c r="BG6" i="7"/>
  <c r="AG36" i="6"/>
  <c r="AH35" i="6"/>
  <c r="AH34" i="6"/>
  <c r="AH33" i="6"/>
  <c r="AH32" i="6"/>
  <c r="AH31" i="6"/>
  <c r="AH30" i="6"/>
  <c r="AH29" i="6"/>
  <c r="AH28" i="6"/>
  <c r="AH27" i="6"/>
  <c r="AH26" i="6"/>
  <c r="AH25" i="6"/>
  <c r="AH24" i="6"/>
  <c r="AH23" i="6"/>
  <c r="AH22" i="6"/>
  <c r="AH21" i="6"/>
  <c r="AH20" i="6"/>
  <c r="AH19" i="6"/>
  <c r="AH18" i="6"/>
  <c r="AH17" i="6"/>
  <c r="AH16" i="6"/>
  <c r="AH15" i="6"/>
  <c r="AH14" i="6"/>
  <c r="AH13" i="6"/>
  <c r="AH12" i="6"/>
  <c r="AH11" i="6"/>
  <c r="AH10" i="6"/>
  <c r="AH9" i="6"/>
  <c r="AH8" i="6"/>
  <c r="AH7" i="6"/>
  <c r="AH6" i="6"/>
  <c r="AQ36" i="5"/>
  <c r="AR35" i="5"/>
  <c r="AR34" i="5"/>
  <c r="AR33" i="5"/>
  <c r="AR32" i="5"/>
  <c r="AR31" i="5"/>
  <c r="AR30" i="5"/>
  <c r="AR29" i="5"/>
  <c r="AR28" i="5"/>
  <c r="AR27" i="5"/>
  <c r="AR26" i="5"/>
  <c r="AR25" i="5"/>
  <c r="AR24" i="5"/>
  <c r="AR23" i="5"/>
  <c r="AR22" i="5"/>
  <c r="AR21" i="5"/>
  <c r="AR20" i="5"/>
  <c r="AR19" i="5"/>
  <c r="AR18" i="5"/>
  <c r="AR17" i="5"/>
  <c r="AR16" i="5"/>
  <c r="AR15" i="5"/>
  <c r="AR14" i="5"/>
  <c r="AR13" i="5"/>
  <c r="AR12" i="5"/>
  <c r="AR11" i="5"/>
  <c r="AR10" i="5"/>
  <c r="AR9" i="5"/>
  <c r="AR8" i="5"/>
  <c r="AR7" i="5"/>
  <c r="AR6" i="5"/>
  <c r="AE36" i="6"/>
  <c r="AF33" i="6"/>
  <c r="AF32" i="6"/>
  <c r="AF31" i="6"/>
  <c r="AF29" i="6"/>
  <c r="AF28" i="6"/>
  <c r="AF27" i="6"/>
  <c r="AF26" i="6"/>
  <c r="AF25" i="6"/>
  <c r="AF24" i="6"/>
  <c r="AF23" i="6"/>
  <c r="AF21" i="6"/>
  <c r="AF20" i="6"/>
  <c r="AF17" i="6"/>
  <c r="AF10" i="6"/>
  <c r="AF8" i="6"/>
  <c r="BE36" i="5"/>
  <c r="BF33" i="5"/>
  <c r="BF32" i="5"/>
  <c r="BF31" i="5"/>
  <c r="BF29" i="5"/>
  <c r="BF28" i="5"/>
  <c r="BF27" i="5"/>
  <c r="BF26" i="5"/>
  <c r="BF25" i="5"/>
  <c r="BF24" i="5"/>
  <c r="BF23" i="5"/>
  <c r="BF21" i="5"/>
  <c r="BF20" i="5"/>
  <c r="BF17" i="5"/>
  <c r="BF10" i="5"/>
  <c r="BF8" i="5"/>
  <c r="AO36" i="5"/>
  <c r="AP33" i="5"/>
  <c r="AP32" i="5"/>
  <c r="AP31" i="5"/>
  <c r="AP29" i="5"/>
  <c r="AP28" i="5"/>
  <c r="AP27" i="5"/>
  <c r="AP26" i="5"/>
  <c r="AP25" i="5"/>
  <c r="AP24" i="5"/>
  <c r="AP23" i="5"/>
  <c r="AP21" i="5"/>
  <c r="AP20" i="5"/>
  <c r="AP17" i="5"/>
  <c r="AP10" i="5"/>
  <c r="AP8" i="5"/>
  <c r="AA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32" i="7"/>
  <c r="BA33" i="7"/>
  <c r="BA34" i="7"/>
  <c r="BA35" i="7"/>
  <c r="BA6" i="7"/>
  <c r="Z35" i="6"/>
  <c r="Z34" i="6"/>
  <c r="Z33" i="6"/>
  <c r="Z32" i="6"/>
  <c r="Z31" i="6"/>
  <c r="Z30" i="6"/>
  <c r="Z29" i="6"/>
  <c r="Z28" i="6"/>
  <c r="Z27" i="6"/>
  <c r="Z26" i="6"/>
  <c r="Z25" i="6"/>
  <c r="Z24" i="6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Y36" i="6"/>
  <c r="AG36" i="5"/>
  <c r="AH35" i="5"/>
  <c r="AH34" i="5"/>
  <c r="AH33" i="5"/>
  <c r="AH32" i="5"/>
  <c r="AH31" i="5"/>
  <c r="AH30" i="5"/>
  <c r="AH29" i="5"/>
  <c r="AH28" i="5"/>
  <c r="AH27" i="5"/>
  <c r="AH26" i="5"/>
  <c r="AH25" i="5"/>
  <c r="AH24" i="5"/>
  <c r="AH23" i="5"/>
  <c r="AH22" i="5"/>
  <c r="AH21" i="5"/>
  <c r="AH20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AH7" i="5"/>
  <c r="AH6" i="5"/>
  <c r="AM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2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I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K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I36" i="5"/>
  <c r="G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9" i="6"/>
  <c r="H8" i="6"/>
  <c r="H7" i="6"/>
  <c r="H6" i="6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9" i="5"/>
  <c r="J8" i="5"/>
  <c r="J7" i="5"/>
  <c r="J6" i="5"/>
  <c r="G36" i="5" l="1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K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6" i="7"/>
  <c r="M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E36" i="6" l="1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E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6" i="7"/>
  <c r="C36" i="7"/>
  <c r="F36" i="7"/>
  <c r="J36" i="4" l="1"/>
  <c r="I36" i="4"/>
  <c r="I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BD35" i="5"/>
  <c r="BD34" i="5"/>
  <c r="BD33" i="5"/>
  <c r="BD32" i="5"/>
  <c r="BD31" i="5"/>
  <c r="BD30" i="5"/>
  <c r="BD29" i="5"/>
  <c r="BD28" i="5"/>
  <c r="BD27" i="5"/>
  <c r="BD26" i="5"/>
  <c r="BD25" i="5"/>
  <c r="BD24" i="5"/>
  <c r="BD23" i="5"/>
  <c r="BD22" i="5"/>
  <c r="BD21" i="5"/>
  <c r="BD20" i="5"/>
  <c r="BD19" i="5"/>
  <c r="BD18" i="5"/>
  <c r="BD17" i="5"/>
  <c r="BD16" i="5"/>
  <c r="BD15" i="5"/>
  <c r="BD14" i="5"/>
  <c r="BD13" i="5"/>
  <c r="BD12" i="5"/>
  <c r="BD11" i="5"/>
  <c r="BD10" i="5"/>
  <c r="BD9" i="5"/>
  <c r="BD8" i="5"/>
  <c r="BD7" i="5"/>
  <c r="BD6" i="5"/>
  <c r="BL36" i="7"/>
  <c r="AP36" i="7" l="1"/>
  <c r="AZ36" i="7" l="1"/>
  <c r="BB35" i="7"/>
  <c r="BB34" i="7"/>
  <c r="BB33" i="7"/>
  <c r="BB32" i="7"/>
  <c r="BB31" i="7"/>
  <c r="BB30" i="7"/>
  <c r="BB29" i="7"/>
  <c r="BB28" i="7"/>
  <c r="BB27" i="7"/>
  <c r="BB26" i="7"/>
  <c r="BB25" i="7"/>
  <c r="BB24" i="7"/>
  <c r="BB23" i="7"/>
  <c r="BB22" i="7"/>
  <c r="BB21" i="7"/>
  <c r="BB20" i="7"/>
  <c r="BB19" i="7"/>
  <c r="BB18" i="7"/>
  <c r="BB17" i="7"/>
  <c r="BB16" i="7"/>
  <c r="BB15" i="7"/>
  <c r="BB14" i="7"/>
  <c r="BB13" i="7"/>
  <c r="BB12" i="7"/>
  <c r="BB11" i="7"/>
  <c r="BB10" i="7"/>
  <c r="BB9" i="7"/>
  <c r="BB8" i="7"/>
  <c r="BB7" i="7"/>
  <c r="BB6" i="7"/>
  <c r="BH35" i="7" l="1"/>
  <c r="BH34" i="7"/>
  <c r="BH33" i="7"/>
  <c r="BH32" i="7"/>
  <c r="BH31" i="7"/>
  <c r="BH30" i="7"/>
  <c r="BH29" i="7"/>
  <c r="BH28" i="7"/>
  <c r="BH27" i="7"/>
  <c r="BH26" i="7"/>
  <c r="BH25" i="7"/>
  <c r="BH24" i="7"/>
  <c r="BH23" i="7"/>
  <c r="BH22" i="7"/>
  <c r="BH21" i="7"/>
  <c r="BH20" i="7"/>
  <c r="BH19" i="7"/>
  <c r="BH18" i="7"/>
  <c r="BH17" i="7"/>
  <c r="BH16" i="7"/>
  <c r="BH15" i="7"/>
  <c r="BH14" i="7"/>
  <c r="BH13" i="7"/>
  <c r="BH12" i="7"/>
  <c r="BH11" i="7"/>
  <c r="BH10" i="7"/>
  <c r="BH9" i="7"/>
  <c r="BH8" i="7"/>
  <c r="BH7" i="7"/>
  <c r="BH6" i="7"/>
  <c r="C36" i="5"/>
  <c r="AT36" i="7" l="1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6" i="7"/>
  <c r="AV35" i="7"/>
  <c r="AV34" i="7"/>
  <c r="AV33" i="7"/>
  <c r="AV32" i="7"/>
  <c r="AV31" i="7"/>
  <c r="AV30" i="7"/>
  <c r="AV29" i="7"/>
  <c r="AV28" i="7"/>
  <c r="AV27" i="7"/>
  <c r="AV26" i="7"/>
  <c r="AV25" i="7"/>
  <c r="AV24" i="7"/>
  <c r="AV23" i="7"/>
  <c r="AV22" i="7"/>
  <c r="AV21" i="7"/>
  <c r="AV20" i="7"/>
  <c r="AV19" i="7"/>
  <c r="AV18" i="7"/>
  <c r="AV17" i="7"/>
  <c r="AV16" i="7"/>
  <c r="AV15" i="7"/>
  <c r="AV14" i="7"/>
  <c r="AV13" i="7"/>
  <c r="AV12" i="7"/>
  <c r="AV11" i="7"/>
  <c r="AV10" i="7"/>
  <c r="AV9" i="7"/>
  <c r="AV8" i="7"/>
  <c r="AV7" i="7"/>
  <c r="AV6" i="7"/>
  <c r="H35" i="7" l="1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BF36" i="7" l="1"/>
  <c r="AR26" i="7" l="1"/>
  <c r="AR28" i="7"/>
  <c r="AR16" i="7"/>
  <c r="AR27" i="7"/>
  <c r="AR15" i="7"/>
  <c r="AR13" i="7"/>
  <c r="AR6" i="7"/>
  <c r="AR12" i="7"/>
  <c r="AR35" i="7"/>
  <c r="AR23" i="7"/>
  <c r="AR11" i="7"/>
  <c r="AR34" i="7"/>
  <c r="AR22" i="7"/>
  <c r="AR10" i="7"/>
  <c r="AR33" i="7"/>
  <c r="AR21" i="7"/>
  <c r="AR9" i="7"/>
  <c r="AR32" i="7"/>
  <c r="AR20" i="7"/>
  <c r="AR8" i="7"/>
  <c r="AR31" i="7"/>
  <c r="AR19" i="7"/>
  <c r="AR7" i="7"/>
  <c r="AR14" i="7"/>
  <c r="AR25" i="7"/>
  <c r="AR24" i="7"/>
  <c r="AR30" i="7"/>
  <c r="AR18" i="7"/>
  <c r="AR29" i="7"/>
  <c r="AR17" i="7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6" i="4"/>
  <c r="C36" i="4"/>
  <c r="O36" i="7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K36" i="4" l="1"/>
  <c r="C36" i="6" l="1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AP20" i="6" l="1"/>
  <c r="AP6" i="6"/>
  <c r="AP18" i="6"/>
  <c r="AP24" i="6"/>
  <c r="AP32" i="6"/>
  <c r="AP13" i="6"/>
  <c r="AP30" i="6"/>
  <c r="AP11" i="6"/>
  <c r="AP17" i="6"/>
  <c r="AP23" i="6"/>
  <c r="AP29" i="6"/>
  <c r="AP35" i="6"/>
  <c r="AP14" i="6"/>
  <c r="AP26" i="6"/>
  <c r="AP19" i="6"/>
  <c r="AP12" i="6"/>
  <c r="AP25" i="6"/>
  <c r="AP10" i="6"/>
  <c r="AP22" i="6"/>
  <c r="AP34" i="6"/>
  <c r="AP21" i="6"/>
  <c r="AP33" i="6"/>
  <c r="AP9" i="6"/>
  <c r="AP31" i="6"/>
  <c r="AP8" i="6"/>
  <c r="AP7" i="6"/>
  <c r="AP16" i="6"/>
  <c r="AP28" i="6"/>
  <c r="AP15" i="6"/>
  <c r="AP27" i="6"/>
  <c r="BC36" i="5"/>
  <c r="AZ33" i="5"/>
  <c r="AZ29" i="5"/>
  <c r="AZ25" i="5"/>
  <c r="AZ21" i="5"/>
  <c r="AZ19" i="5"/>
  <c r="AZ18" i="5"/>
  <c r="AZ17" i="5"/>
  <c r="AZ15" i="5"/>
  <c r="AZ14" i="5"/>
  <c r="AZ13" i="5"/>
  <c r="AZ11" i="5"/>
  <c r="AZ10" i="5"/>
  <c r="AZ7" i="5"/>
  <c r="AZ9" i="5" l="1"/>
  <c r="AZ8" i="5"/>
  <c r="AZ16" i="5"/>
  <c r="AZ26" i="5"/>
  <c r="AZ30" i="5"/>
  <c r="AZ34" i="5"/>
  <c r="AZ22" i="5"/>
  <c r="AZ23" i="5"/>
  <c r="AZ27" i="5"/>
  <c r="AZ31" i="5"/>
  <c r="AZ35" i="5"/>
  <c r="AZ12" i="5"/>
  <c r="AZ6" i="5"/>
  <c r="AZ20" i="5"/>
  <c r="AZ24" i="5"/>
  <c r="AZ28" i="5"/>
  <c r="AZ32" i="5"/>
</calcChain>
</file>

<file path=xl/sharedStrings.xml><?xml version="1.0" encoding="utf-8"?>
<sst xmlns="http://schemas.openxmlformats.org/spreadsheetml/2006/main" count="2022" uniqueCount="486">
  <si>
    <t>No of entry</t>
  </si>
  <si>
    <t>No of sets distributed</t>
  </si>
  <si>
    <t>No of country</t>
  </si>
  <si>
    <t>No of cooperator</t>
  </si>
  <si>
    <t>Data return-coop. (%)</t>
  </si>
  <si>
    <t>CONTENTS OF REPORT</t>
  </si>
  <si>
    <r>
      <rPr>
        <b/>
        <sz val="9"/>
        <color indexed="8"/>
        <rFont val="Arial"/>
        <family val="2"/>
      </rPr>
      <t>TABLE 4.</t>
    </r>
    <r>
      <rPr>
        <sz val="9"/>
        <color indexed="8"/>
        <rFont val="Arial"/>
        <family val="2"/>
      </rPr>
      <t xml:space="preserve"> DAYS TO HEADING</t>
    </r>
  </si>
  <si>
    <r>
      <rPr>
        <b/>
        <sz val="9"/>
        <color indexed="8"/>
        <rFont val="Arial"/>
        <family val="2"/>
      </rPr>
      <t>TABLE 5.</t>
    </r>
    <r>
      <rPr>
        <sz val="9"/>
        <color indexed="8"/>
        <rFont val="Arial"/>
        <family val="2"/>
      </rPr>
      <t xml:space="preserve"> PLANT HEIGHT</t>
    </r>
  </si>
  <si>
    <r>
      <rPr>
        <b/>
        <sz val="9"/>
        <color indexed="8"/>
        <rFont val="Arial"/>
        <family val="2"/>
      </rPr>
      <t>TABLE 6.</t>
    </r>
    <r>
      <rPr>
        <sz val="9"/>
        <color indexed="8"/>
        <rFont val="Arial"/>
        <family val="2"/>
      </rPr>
      <t xml:space="preserve"> GRAIN YIELD</t>
    </r>
  </si>
  <si>
    <r>
      <rPr>
        <b/>
        <sz val="9"/>
        <color indexed="8"/>
        <rFont val="Arial"/>
        <family val="2"/>
      </rPr>
      <t>TABLE 2.</t>
    </r>
    <r>
      <rPr>
        <sz val="9"/>
        <color indexed="8"/>
        <rFont val="Arial"/>
        <family val="2"/>
      </rPr>
      <t xml:space="preserve"> PEDIGREE AND ORIGIN</t>
    </r>
  </si>
  <si>
    <r>
      <rPr>
        <b/>
        <sz val="9"/>
        <color indexed="8"/>
        <rFont val="Arial"/>
        <family val="2"/>
      </rPr>
      <t>TABLE 1</t>
    </r>
    <r>
      <rPr>
        <sz val="9"/>
        <color indexed="8"/>
        <rFont val="Arial"/>
        <family val="2"/>
      </rPr>
      <t>. LOCATIONS &amp; COLLABORATORS</t>
    </r>
  </si>
  <si>
    <r>
      <rPr>
        <b/>
        <sz val="9"/>
        <color indexed="8"/>
        <rFont val="Arial"/>
        <family val="2"/>
      </rPr>
      <t>TABLE 3.</t>
    </r>
    <r>
      <rPr>
        <sz val="9"/>
        <color indexed="8"/>
        <rFont val="Arial"/>
        <family val="2"/>
      </rPr>
      <t xml:space="preserve"> SELECTED LINES BY COLLABORATORS</t>
    </r>
  </si>
  <si>
    <r>
      <rPr>
        <b/>
        <sz val="9"/>
        <color indexed="8"/>
        <rFont val="Arial"/>
        <family val="2"/>
      </rPr>
      <t>TABLE 7.</t>
    </r>
    <r>
      <rPr>
        <sz val="9"/>
        <color rgb="FF000000"/>
        <rFont val="Arial"/>
        <family val="2"/>
      </rPr>
      <t xml:space="preserve"> DISEASE RESULTS</t>
    </r>
  </si>
  <si>
    <t>CODE</t>
  </si>
  <si>
    <t>COUNTRY</t>
  </si>
  <si>
    <t>INSTITUTION</t>
  </si>
  <si>
    <t>COOPERATOR</t>
  </si>
  <si>
    <t>LATITUDE</t>
  </si>
  <si>
    <t>LONGITUDE</t>
  </si>
  <si>
    <t>MASL</t>
  </si>
  <si>
    <t>TABLE 1. LOCATIONS &amp; COLLABORATORS</t>
  </si>
  <si>
    <t>ACCNO</t>
  </si>
  <si>
    <t>CNAME</t>
  </si>
  <si>
    <t>CID</t>
  </si>
  <si>
    <t>SELHX</t>
  </si>
  <si>
    <t>OC</t>
  </si>
  <si>
    <t>LOCAL CHECK</t>
  </si>
  <si>
    <t>TCI</t>
  </si>
  <si>
    <t>TABLE 2. PEDIGREE AND ORIGIN</t>
  </si>
  <si>
    <t>23NURSERY</t>
  </si>
  <si>
    <t>23ENTRY</t>
  </si>
  <si>
    <t>Selection</t>
  </si>
  <si>
    <t>Total</t>
  </si>
  <si>
    <t xml:space="preserve"> </t>
  </si>
  <si>
    <t>TABLE 3. SELECTED LINES BY COLLABORATORS</t>
  </si>
  <si>
    <t xml:space="preserve">Days to Heading </t>
  </si>
  <si>
    <t>Days to Maturity</t>
  </si>
  <si>
    <t>from January 1</t>
  </si>
  <si>
    <t>TABLE 4. DAYS TO HEADING</t>
  </si>
  <si>
    <t>Overall</t>
  </si>
  <si>
    <t>DH</t>
  </si>
  <si>
    <t>Rank</t>
  </si>
  <si>
    <t>DM</t>
  </si>
  <si>
    <t>Mean</t>
  </si>
  <si>
    <t>BEZOSTAYA</t>
  </si>
  <si>
    <t>NACIBEY</t>
  </si>
  <si>
    <t>Plant Height (cm)</t>
  </si>
  <si>
    <t>TABLE 5. PLANT HEIGHT</t>
  </si>
  <si>
    <t>PH</t>
  </si>
  <si>
    <t>Yield kg/ha</t>
  </si>
  <si>
    <t>TABLE 6. GRAIN YIELD</t>
  </si>
  <si>
    <t>YLD</t>
  </si>
  <si>
    <t>%LC</t>
  </si>
  <si>
    <t>Yellow Rust</t>
  </si>
  <si>
    <t>Leaf Rust</t>
  </si>
  <si>
    <t>Powdery Mildew</t>
  </si>
  <si>
    <t>YR</t>
  </si>
  <si>
    <t>LR</t>
  </si>
  <si>
    <t>PM</t>
  </si>
  <si>
    <t>TABLE 7. DISEASE RESULTS</t>
  </si>
  <si>
    <t>REP2</t>
  </si>
  <si>
    <t>Ankara</t>
  </si>
  <si>
    <t>Average</t>
  </si>
  <si>
    <t>TUR07</t>
  </si>
  <si>
    <t>Edirne</t>
  </si>
  <si>
    <t>Trakya Agricultural Research Institute</t>
  </si>
  <si>
    <t>İrfan Öztürk</t>
  </si>
  <si>
    <t>41°40'N</t>
  </si>
  <si>
    <t>26°34'E</t>
  </si>
  <si>
    <t>TUR11</t>
  </si>
  <si>
    <t>Izmir</t>
  </si>
  <si>
    <t>38⁰35'N</t>
  </si>
  <si>
    <t>27⁰01'E</t>
  </si>
  <si>
    <t>Eskisehir</t>
  </si>
  <si>
    <t>TW</t>
  </si>
  <si>
    <t>gr/plot</t>
  </si>
  <si>
    <t>kg/ha</t>
  </si>
  <si>
    <t>TUR13</t>
  </si>
  <si>
    <t>6 m2</t>
  </si>
  <si>
    <t>Konya</t>
  </si>
  <si>
    <t>TKW</t>
  </si>
  <si>
    <t>Bahri Dağdaş International ARI</t>
  </si>
  <si>
    <t>Türkiye-Edirne</t>
  </si>
  <si>
    <t>Regional Rust Center-Aegean ARI</t>
  </si>
  <si>
    <t>Kumarse Nazari, Hatice Geren</t>
  </si>
  <si>
    <t>1R</t>
  </si>
  <si>
    <t>10MR</t>
  </si>
  <si>
    <t>20MS</t>
  </si>
  <si>
    <t>20MR</t>
  </si>
  <si>
    <t>80S</t>
  </si>
  <si>
    <t>100S</t>
  </si>
  <si>
    <t>Transitional Zone Agricultural Research Institute-Toprak Su location</t>
  </si>
  <si>
    <t>Lodging</t>
  </si>
  <si>
    <t>Test Weight (kg)</t>
  </si>
  <si>
    <t>SKC Hardness index</t>
  </si>
  <si>
    <t>Grain Color</t>
  </si>
  <si>
    <t>Moisture&lt;12.5 good quality</t>
  </si>
  <si>
    <t>TW&gt; 77 kg good quality</t>
  </si>
  <si>
    <t>1000KW&gt;35 g  good quality</t>
  </si>
  <si>
    <t>Zln Sedim(ml)&gt; 36 good quality</t>
  </si>
  <si>
    <t>Protein(%) &gt;12.5 good quality</t>
  </si>
  <si>
    <t>SKC Hardness&gt;70 good quality</t>
  </si>
  <si>
    <t>W&gt;200 good quality</t>
  </si>
  <si>
    <t>AM&gt;20 good quality</t>
  </si>
  <si>
    <t>BEM&gt;50 good quality</t>
  </si>
  <si>
    <t>PEM&gt;33 good quality</t>
  </si>
  <si>
    <t>WA&gt;58 good quality</t>
  </si>
  <si>
    <t>AgreE&gt;1200 good quality</t>
  </si>
  <si>
    <t>Quality</t>
  </si>
  <si>
    <t>TABLE 8. QUALITY PARAMETERS</t>
  </si>
  <si>
    <r>
      <rPr>
        <b/>
        <sz val="9"/>
        <color theme="1"/>
        <rFont val="Arial"/>
        <family val="2"/>
      </rPr>
      <t>TABLE 8.</t>
    </r>
    <r>
      <rPr>
        <sz val="9"/>
        <color theme="1"/>
        <rFont val="Arial"/>
        <family val="2"/>
      </rPr>
      <t xml:space="preserve"> QUALITY PARAMETERS</t>
    </r>
  </si>
  <si>
    <r>
      <rPr>
        <b/>
        <sz val="9"/>
        <color indexed="8"/>
        <rFont val="Arial"/>
        <family val="2"/>
      </rPr>
      <t>TABLE 9.</t>
    </r>
    <r>
      <rPr>
        <sz val="9"/>
        <color indexed="8"/>
        <rFont val="Arial"/>
        <family val="2"/>
      </rPr>
      <t xml:space="preserve"> OTHER OBSERVATIONS</t>
    </r>
  </si>
  <si>
    <t>TABLE 9. OTHER OBSERVATIONS</t>
  </si>
  <si>
    <t>TUR01</t>
  </si>
  <si>
    <t>Adana</t>
  </si>
  <si>
    <t>Eastern Mediterranean Agricultural Research Institute</t>
  </si>
  <si>
    <t>Alparslan Ezici</t>
  </si>
  <si>
    <t>36°91'N</t>
  </si>
  <si>
    <t>35°36'E</t>
  </si>
  <si>
    <t>Carus John-Bejai</t>
  </si>
  <si>
    <t>UKR04</t>
  </si>
  <si>
    <t>Poltava region</t>
  </si>
  <si>
    <t>Ustymivka Experimental Station of Plant Production Institute named after V.Y.Yuryev of National Academy of Agrarion Sciences of Ukraine</t>
  </si>
  <si>
    <t>49˚18ʹ21ʺ N</t>
  </si>
  <si>
    <t>23˚ 13ʹ26ʺ E</t>
  </si>
  <si>
    <t>TUR40</t>
  </si>
  <si>
    <t>TAREKS</t>
  </si>
  <si>
    <t>İbrahim Öztürk</t>
  </si>
  <si>
    <t>TUR30</t>
  </si>
  <si>
    <t>Ata Tohumculuk</t>
  </si>
  <si>
    <t>Mustafa Yekta Atalay, MUSA TEKELİ</t>
  </si>
  <si>
    <t>39°52´50.08´´N</t>
  </si>
  <si>
    <t>32°17´04.21´´E</t>
  </si>
  <si>
    <t>KAZ01</t>
  </si>
  <si>
    <t>Almaty</t>
  </si>
  <si>
    <t>Kazakh Research Institute of Agriculture and Plant Growing</t>
  </si>
  <si>
    <t>Yessimbekova M.A., Mukin K.B., Jiyenbayeva K.B</t>
  </si>
  <si>
    <t>48°N</t>
  </si>
  <si>
    <t>77°E</t>
  </si>
  <si>
    <t>90S</t>
  </si>
  <si>
    <t>60S</t>
  </si>
  <si>
    <t>30MS</t>
  </si>
  <si>
    <t>R</t>
  </si>
  <si>
    <t>10MS</t>
  </si>
  <si>
    <t>20S</t>
  </si>
  <si>
    <t>10S</t>
  </si>
  <si>
    <r>
      <rPr>
        <b/>
        <sz val="9"/>
        <color rgb="FF000000"/>
        <rFont val="Arial"/>
        <family val="2"/>
      </rPr>
      <t xml:space="preserve">27th IWWYT-IRR: 27th International Winter Wheat Yield Trial for Irrigated Environments </t>
    </r>
    <r>
      <rPr>
        <sz val="9"/>
        <color indexed="8"/>
        <rFont val="Arial"/>
        <family val="2"/>
      </rPr>
      <t xml:space="preserve">                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</t>
    </r>
  </si>
  <si>
    <t>27th IWWYT-IRR</t>
  </si>
  <si>
    <t>27th IWWYT-IRR (2024-2025)</t>
  </si>
  <si>
    <t>25NURSERY</t>
  </si>
  <si>
    <t>25ENTRY</t>
  </si>
  <si>
    <t>KATE A-1</t>
  </si>
  <si>
    <t>KONYA 2002</t>
  </si>
  <si>
    <t>VICTORYA/6/KACHU #1/4/CROC_1/AE.SQUARROSA(205)//BORL95/3/2*MILAN/5/KACHU</t>
  </si>
  <si>
    <t>TCI141173</t>
  </si>
  <si>
    <t>-0SE-0100TE-7DYR-0E-015E-0E</t>
  </si>
  <si>
    <t>23CAND-IWWYT-IR</t>
  </si>
  <si>
    <t>BLUEGIL-2/BUCUR//SIRENA/3/WBLL1*2/KURUKU//HEILO</t>
  </si>
  <si>
    <t>TCI141113</t>
  </si>
  <si>
    <t>-0SE-0100TE-1DYR-0E-015E-0E</t>
  </si>
  <si>
    <t>-0SE-0100TE-2DYR-0E-015E-0E</t>
  </si>
  <si>
    <t>-0SE-0100TE-8DYR-0E-015E-0E</t>
  </si>
  <si>
    <t>-0SE-0100TE-11DYR-0E-015E-0E</t>
  </si>
  <si>
    <t>-0SE-0100TE-12DYR-0E-015E-0E</t>
  </si>
  <si>
    <t>VORB/4/D67.2/PARANA 66.270//AE.SQUARROSA(320)/3/CUNNINGHAM/5/D67.2/PARANA 66.270//AE.SQUARROSA(320)/3/CUNNINGHAM/6/DMITRY</t>
  </si>
  <si>
    <t>TCI141184</t>
  </si>
  <si>
    <t>-0SE-0100TE-5DYR-0E-015E-0E</t>
  </si>
  <si>
    <t>PANTHEON/BLUEGIL-2//F498U1-1021/BOEMA</t>
  </si>
  <si>
    <t>TCI141188</t>
  </si>
  <si>
    <t>MNCH/ATTILA//TAM 400/3/N87V106/2180(OK97401)/4/TAM200/KAUZ//BECUNA-6</t>
  </si>
  <si>
    <t>TCI141370</t>
  </si>
  <si>
    <t>VICTORYA//KAMBARA1/KALYOZ-17/3/SHARK-1/QT9684</t>
  </si>
  <si>
    <t>TCI142106</t>
  </si>
  <si>
    <t>CH111.14511/4/BACANORA/3/MASON/JGR//PECOS/5/NIKIFOR</t>
  </si>
  <si>
    <t>TCI142119</t>
  </si>
  <si>
    <t>SNI/YACO//BAV92/3/2145/6/SHARP/3/PRL/SARA//TSI/VEE#5/5/VEE/LIRA//BOW/3/BCN/4/KAUZ</t>
  </si>
  <si>
    <t>TCI141110</t>
  </si>
  <si>
    <t>-0SE-0100TE-13YC-0YM-015E-0E</t>
  </si>
  <si>
    <t>PROTON/6/VORB/4/D67.2/PARANA 66.270//AE.SQUARROSA(320)/3/CUNNINGHAM/5/D67.2/PARANA 66.270//AE.SQUARROSA(320)/3/CUNNINGHAM</t>
  </si>
  <si>
    <t>TCI141118</t>
  </si>
  <si>
    <t>-0SE-0100TE-11YC-0YM-015E-0E</t>
  </si>
  <si>
    <t>VORB/4/D67.2/PARANA 66.270//AE.SQUARROSA(320)/3/CUNNINGHAM/5/D67.2/PARANA 66.270//AE.SQUARROSA(320)/3/CUNNINGHAM/6/NIKIFOR</t>
  </si>
  <si>
    <t>TCI141084</t>
  </si>
  <si>
    <t>-0SE-0100TE-5SEGH-40DE-0YM-015E-0E</t>
  </si>
  <si>
    <t>OTILIA/6/ROLF07*2/5/FCT/3/GOV/AZ//MUS/4/DOVE/BUC</t>
  </si>
  <si>
    <t>TCI131047</t>
  </si>
  <si>
    <t>-0SE-0100TE-020DYR-2SEGH-3DE-0YM-015E-0E</t>
  </si>
  <si>
    <t>-0SE-0100TE-020DYR-3SEGH-6DE-0YM-015E-0E</t>
  </si>
  <si>
    <t>KATIA1/4/ATTILA/3/AGRI/NAC//MLT/5/BONITO-34</t>
  </si>
  <si>
    <t>TCI122188</t>
  </si>
  <si>
    <t>-0SE-0100TE-4DYR-0E-2E-0E-015E-0E</t>
  </si>
  <si>
    <t>BATERA//KEA/TOW/3/TAM200/4/494J6.11//TRAP#1/BOW/5/TX96V2427/6/KARL/OR8300764//RINA-6</t>
  </si>
  <si>
    <t>TCI141301</t>
  </si>
  <si>
    <t>-0SE-0100TE-14YC-0YM-015E-0E</t>
  </si>
  <si>
    <t>SPN/NAC//ATTILA/3/SHARK/F4105W2.1/4/GUL96/SHARK-1</t>
  </si>
  <si>
    <t>TCI106126</t>
  </si>
  <si>
    <t>-0TH-10TH-0TR-0TR-3TR-0TR</t>
  </si>
  <si>
    <t>Mv C410-90/GkKalaka//MvC410-90/Ftm/4/Pehl//Rpb 8-68/Chrc/3/506/88-113</t>
  </si>
  <si>
    <t>TE 7549</t>
  </si>
  <si>
    <t>-0T-0T-0T-3T-1T-0T</t>
  </si>
  <si>
    <t>TR-EDR</t>
  </si>
  <si>
    <t>KACHU/BECARD//WBLL1*2/BRAMBLING/4/TAM200/KAUZ//SHARK-1/3/KRISTAL</t>
  </si>
  <si>
    <t>TCI141081</t>
  </si>
  <si>
    <t>-0SE-0100TE-3DYR-0E-015E-0E</t>
  </si>
  <si>
    <t>F00628G34-102/3/PRINIA/BERKUT//PFAU/MILAN</t>
  </si>
  <si>
    <t>TCI141106</t>
  </si>
  <si>
    <t>SHI#4414/CROWS"//GK SAGVARI/CA8055/3/KS82142/PASTOR</t>
  </si>
  <si>
    <t>TCI106185</t>
  </si>
  <si>
    <t>-0TH-1TH-0TR-0TR-3TR-0TR</t>
  </si>
  <si>
    <t>OTILIA/4/JI5418/MARAS//SHARK/F4105W2.1/3/SHARK/F4105W2.1</t>
  </si>
  <si>
    <t>TCI141372</t>
  </si>
  <si>
    <t>VORONA/3/TOB*2/7C//BUC/4/CHAM6//1D13.1/MLT/3/SHI4414/CROW/5/PFAU/MILAN//FUNG MAI 24</t>
  </si>
  <si>
    <t>TCI141317</t>
  </si>
  <si>
    <t>-0SE-0100TE-24YC-0YM-015E-0E</t>
  </si>
  <si>
    <t>Afghanistan</t>
  </si>
  <si>
    <t>Kabul-Darulaman</t>
  </si>
  <si>
    <t>Benehesar (Hesar Research Station)</t>
  </si>
  <si>
    <t>M.Mashag Malikzada</t>
  </si>
  <si>
    <t>34°28'N</t>
  </si>
  <si>
    <t>69°09'E</t>
  </si>
  <si>
    <t>AFG26</t>
  </si>
  <si>
    <t>40S</t>
  </si>
  <si>
    <t>TUR03</t>
  </si>
  <si>
    <t>Sakarya</t>
  </si>
  <si>
    <t>Maize Res. Inst</t>
  </si>
  <si>
    <t>Nurettin Temurtaş, Lütfi Demir</t>
  </si>
  <si>
    <t>40°47'N</t>
  </si>
  <si>
    <t>30°25'E</t>
  </si>
  <si>
    <t>5MS</t>
  </si>
  <si>
    <t>Common Bunt</t>
  </si>
  <si>
    <t>CB</t>
  </si>
  <si>
    <t>Savas Belen, A. Taner KILIÇ</t>
  </si>
  <si>
    <t>MR</t>
  </si>
  <si>
    <t>S</t>
  </si>
  <si>
    <t>39°50'N</t>
  </si>
  <si>
    <t>30°10'E</t>
  </si>
  <si>
    <t>TUR09</t>
  </si>
  <si>
    <t>Soil Born Pathogens</t>
  </si>
  <si>
    <t>cr</t>
  </si>
  <si>
    <t>TUR53</t>
  </si>
  <si>
    <t>Transitional Zone Agricultural Research Institute-Soil Borne Pathogen Program</t>
  </si>
  <si>
    <t>Abdelfettah Dababat, Gül Erginbaş Orakçı</t>
  </si>
  <si>
    <t>CR-GR</t>
  </si>
  <si>
    <t>CCN-GR</t>
  </si>
  <si>
    <t>CCN-GH</t>
  </si>
  <si>
    <t>ccn</t>
  </si>
  <si>
    <t>CR-GH</t>
  </si>
  <si>
    <t>6+</t>
  </si>
  <si>
    <t>7+</t>
  </si>
  <si>
    <t>0</t>
  </si>
  <si>
    <t>Winter Kill (0-9)</t>
  </si>
  <si>
    <t>Afghanistan-Darulaman</t>
  </si>
  <si>
    <t>4 m2</t>
  </si>
  <si>
    <t>Kernel Thousand weight (g)</t>
  </si>
  <si>
    <t>Protein content(%)</t>
  </si>
  <si>
    <t>Zeleny sed.(ml)</t>
  </si>
  <si>
    <t>Alveograf(W)</t>
  </si>
  <si>
    <t>Farinograf(DDT)min</t>
  </si>
  <si>
    <t>Farinograf(WAC)%</t>
  </si>
  <si>
    <t>Farinograf(STB)min</t>
  </si>
  <si>
    <t>Farinograf(DS10) BU</t>
  </si>
  <si>
    <t>Farinograf(DS12) BU</t>
  </si>
  <si>
    <t>Farinograf(FQN)BU</t>
  </si>
  <si>
    <t xml:space="preserve">Red </t>
  </si>
  <si>
    <t>White</t>
  </si>
  <si>
    <t>Seed Source is Edirne (TUR07)-2023</t>
  </si>
  <si>
    <t>İlker Topal, Musa Türköz, Seydi Aydoğan</t>
  </si>
  <si>
    <t>37°50'N</t>
  </si>
  <si>
    <t>32°40'E</t>
  </si>
  <si>
    <t>AZB02</t>
  </si>
  <si>
    <t>Azerbaijan</t>
  </si>
  <si>
    <t>Türkiye</t>
  </si>
  <si>
    <t>Azerbaijan RI of Crop Husbandry, Apsheron Exsper.Station</t>
  </si>
  <si>
    <t>Baku</t>
  </si>
  <si>
    <t>Talai J.;  Ahmedova Flora A.;  Mirzaeva Gulshan V</t>
  </si>
  <si>
    <t>40°05'S</t>
  </si>
  <si>
    <t>48'05 W</t>
  </si>
  <si>
    <t>Tale-38</t>
  </si>
  <si>
    <t>Winter Kill%</t>
  </si>
  <si>
    <t>Azerbaijan-Baku</t>
  </si>
  <si>
    <t>1 m2</t>
  </si>
  <si>
    <t>AZB01</t>
  </si>
  <si>
    <t>50S</t>
  </si>
  <si>
    <t>30S</t>
  </si>
  <si>
    <t>KTW :Kernel Thousand weight (g)</t>
  </si>
  <si>
    <t>TW. Test Weight(Kg/100 lt.wheat)</t>
  </si>
  <si>
    <t>Protein: Wheat Protein Content(%)</t>
  </si>
  <si>
    <t>Zeleny Sedim: Zeleny sedimantation (ml)</t>
  </si>
  <si>
    <t>SKC Hardness:Wheat hardness(0:soft 100:hard)</t>
  </si>
  <si>
    <r>
      <rPr>
        <b/>
        <sz val="11"/>
        <rFont val="Calibri"/>
        <family val="2"/>
        <charset val="162"/>
        <scheme val="minor"/>
      </rPr>
      <t xml:space="preserve">W : </t>
    </r>
    <r>
      <rPr>
        <sz val="11"/>
        <rFont val="Calibri"/>
        <family val="2"/>
        <scheme val="minor"/>
      </rPr>
      <t>Alveograph energy(10-4 *joule)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</si>
  <si>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DDT </t>
    </r>
    <r>
      <rPr>
        <i/>
        <sz val="11"/>
        <color theme="1"/>
        <rFont val="Calibri"/>
        <family val="2"/>
        <charset val="162"/>
        <scheme val="minor"/>
      </rPr>
      <t>:Farinograph Dough Development Time(Minute).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</si>
  <si>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 WAC </t>
    </r>
    <r>
      <rPr>
        <i/>
        <sz val="11"/>
        <color theme="1"/>
        <rFont val="Calibri"/>
        <family val="2"/>
        <charset val="162"/>
        <scheme val="minor"/>
      </rPr>
      <t>:Farinograph Water absorbtion capacity(%),</t>
    </r>
  </si>
  <si>
    <r>
      <rPr>
        <b/>
        <i/>
        <sz val="11"/>
        <color theme="1"/>
        <rFont val="Calibri"/>
        <family val="2"/>
        <charset val="162"/>
        <scheme val="minor"/>
      </rPr>
      <t xml:space="preserve"> S </t>
    </r>
    <r>
      <rPr>
        <i/>
        <sz val="11"/>
        <color theme="1"/>
        <rFont val="Calibri"/>
        <family val="2"/>
        <charset val="162"/>
        <scheme val="minor"/>
      </rPr>
      <t>: Farinograph stability(Minute) .</t>
    </r>
  </si>
  <si>
    <r>
      <rPr>
        <b/>
        <i/>
        <sz val="11"/>
        <color theme="1"/>
        <rFont val="Calibri"/>
        <family val="2"/>
        <charset val="162"/>
        <scheme val="minor"/>
      </rPr>
      <t>SFT 10:</t>
    </r>
    <r>
      <rPr>
        <i/>
        <sz val="11"/>
        <color theme="1"/>
        <rFont val="Calibri"/>
        <family val="2"/>
        <charset val="162"/>
        <scheme val="minor"/>
      </rPr>
      <t xml:space="preserve"> Farinograph softening 10 minute(Brabender unite BU)</t>
    </r>
  </si>
  <si>
    <r>
      <rPr>
        <b/>
        <i/>
        <sz val="11"/>
        <color theme="1"/>
        <rFont val="Calibri"/>
        <family val="2"/>
        <charset val="162"/>
        <scheme val="minor"/>
      </rPr>
      <t>SFT 12:</t>
    </r>
    <r>
      <rPr>
        <i/>
        <sz val="11"/>
        <color theme="1"/>
        <rFont val="Calibri"/>
        <family val="2"/>
        <charset val="162"/>
        <scheme val="minor"/>
      </rPr>
      <t xml:space="preserve"> Farinograph softening 12 minute(Brabender unite BU)</t>
    </r>
  </si>
  <si>
    <r>
      <rPr>
        <b/>
        <i/>
        <sz val="11"/>
        <color theme="1"/>
        <rFont val="Calibri"/>
        <family val="2"/>
        <charset val="162"/>
        <scheme val="minor"/>
      </rPr>
      <t>FQN</t>
    </r>
    <r>
      <rPr>
        <i/>
        <sz val="11"/>
        <color theme="1"/>
        <rFont val="Calibri"/>
        <family val="2"/>
        <charset val="162"/>
        <scheme val="minor"/>
      </rPr>
      <t xml:space="preserve">:Farinograph Quality Number(mm) </t>
    </r>
  </si>
  <si>
    <t xml:space="preserve">KTW&gt;35 g </t>
  </si>
  <si>
    <t>TW&gt; 77 kg</t>
  </si>
  <si>
    <t>Protein(%) &gt;12.5</t>
  </si>
  <si>
    <t>Zln Sedim(ml)&gt; 36</t>
  </si>
  <si>
    <t>SKC Hardness&gt;70</t>
  </si>
  <si>
    <t>W&gt;220</t>
  </si>
  <si>
    <t>DDT&gt;6</t>
  </si>
  <si>
    <t>WAC&gt;60</t>
  </si>
  <si>
    <t>S&gt;6</t>
  </si>
  <si>
    <t>SFT 10&lt;30</t>
  </si>
  <si>
    <t>SFT 12&lt;60</t>
  </si>
  <si>
    <t>FQN&gt; 100</t>
  </si>
  <si>
    <t>6.6 m2</t>
  </si>
  <si>
    <t>KWS_EXTASE</t>
  </si>
  <si>
    <t>YR-1</t>
  </si>
  <si>
    <t>YR-2</t>
  </si>
  <si>
    <t>GBR04: YT (1 = resistant &amp; 9 = susceptible)</t>
  </si>
  <si>
    <t>GBR05</t>
  </si>
  <si>
    <t>Cambridgeshire-Newton</t>
  </si>
  <si>
    <t>KWS UK Ltd</t>
  </si>
  <si>
    <t>England-Cambridgeshire-Newton</t>
  </si>
  <si>
    <t>FRA20</t>
  </si>
  <si>
    <t>France</t>
  </si>
  <si>
    <t>Gabriel BEUDIN</t>
  </si>
  <si>
    <t>RAGT 2n France</t>
  </si>
  <si>
    <t>Louville-La-Chenard</t>
  </si>
  <si>
    <t>Great Britain</t>
  </si>
  <si>
    <t>INTENSITY</t>
  </si>
  <si>
    <t>YR-3</t>
  </si>
  <si>
    <t>LR-1</t>
  </si>
  <si>
    <t>LR-2</t>
  </si>
  <si>
    <t>FRA20: Lodging 1 (resistant) to 9 (susceptible)</t>
  </si>
  <si>
    <t>FRA22</t>
  </si>
  <si>
    <t>Chartres</t>
  </si>
  <si>
    <t>SYNGENTA France SA</t>
  </si>
  <si>
    <t>Alexis Oger</t>
  </si>
  <si>
    <t>FRA23</t>
  </si>
  <si>
    <t>Grisolles</t>
  </si>
  <si>
    <t>BALZAC</t>
  </si>
  <si>
    <t>Septoria</t>
  </si>
  <si>
    <t>Sep</t>
  </si>
  <si>
    <t>FRA20-FRA22-FRA23: 1 (resistant) to 9 (susceptible)</t>
  </si>
  <si>
    <t>TUR54</t>
  </si>
  <si>
    <t>Mardin</t>
  </si>
  <si>
    <t>Mardin Artuklu University</t>
  </si>
  <si>
    <t>Hüsnü Aktaş</t>
  </si>
  <si>
    <t>Agr Scor</t>
  </si>
  <si>
    <t>Türkiye-Mardin</t>
  </si>
  <si>
    <t>ESPERIA</t>
  </si>
  <si>
    <t>TUR55</t>
  </si>
  <si>
    <t>Zengin Tohumculuk</t>
  </si>
  <si>
    <t>Abdullah Kaan ZENGİN</t>
  </si>
  <si>
    <t>ALVEO W</t>
  </si>
  <si>
    <t>Protein</t>
  </si>
  <si>
    <t>Starch</t>
  </si>
  <si>
    <t>Wet Gluten</t>
  </si>
  <si>
    <t>Sedimentation</t>
  </si>
  <si>
    <t>Hardness</t>
  </si>
  <si>
    <t>Türkiye-Konya</t>
  </si>
  <si>
    <t>UAE01</t>
  </si>
  <si>
    <t>United Arab Emirates</t>
  </si>
  <si>
    <t>Sharjah</t>
  </si>
  <si>
    <t>Sharjah Government Department of Agriculture and Livestock</t>
  </si>
  <si>
    <t>Osama Kanbar</t>
  </si>
  <si>
    <t>*some genotypes did not develop spikes due to not enough VRN</t>
  </si>
  <si>
    <t>*</t>
  </si>
  <si>
    <t>Chlorophyll Content</t>
  </si>
  <si>
    <t>Number of spike/m2</t>
  </si>
  <si>
    <t>Biological yield Kg.h-1</t>
  </si>
  <si>
    <t>United Arab Emirates-Sharjah</t>
  </si>
  <si>
    <t>Harvest index (%)</t>
  </si>
  <si>
    <t xml:space="preserve">Gluten (%) </t>
  </si>
  <si>
    <t>Protein %</t>
  </si>
  <si>
    <t xml:space="preserve">Oleg Trygub; Kholod Svitlana </t>
  </si>
  <si>
    <t>Ukraine-Poltava</t>
  </si>
  <si>
    <t>0.6 m2</t>
  </si>
  <si>
    <t>Spike length</t>
  </si>
  <si>
    <t>Spikelet no per spike</t>
  </si>
  <si>
    <t>Kernel no per spike</t>
  </si>
  <si>
    <t>Kernel weight per spike</t>
  </si>
  <si>
    <t>0.4 m2</t>
  </si>
  <si>
    <t>Kazakhstan</t>
  </si>
  <si>
    <t>Ukraine</t>
  </si>
  <si>
    <t>STEKLOVIDNAYA 24</t>
  </si>
  <si>
    <t>Kazakhstan-Almaty</t>
  </si>
  <si>
    <t>4.5 m2</t>
  </si>
  <si>
    <t>IND02</t>
  </si>
  <si>
    <t>India</t>
  </si>
  <si>
    <t>Almora</t>
  </si>
  <si>
    <t>ICAR - VPKAS, Experimental farm, Hawalbagh, Almora</t>
  </si>
  <si>
    <t>Navin Chander Gahtyari, K K Mishra</t>
  </si>
  <si>
    <t>29.6428° N</t>
  </si>
  <si>
    <t>79.6327° E</t>
  </si>
  <si>
    <t>VL 892</t>
  </si>
  <si>
    <t>TUR24</t>
  </si>
  <si>
    <t>NBC Farm</t>
  </si>
  <si>
    <t>Necmettin Bolat</t>
  </si>
  <si>
    <t>39°25'N</t>
  </si>
  <si>
    <t>31°07'E</t>
  </si>
  <si>
    <t>TUR08</t>
  </si>
  <si>
    <t>Erzurum</t>
  </si>
  <si>
    <t>East Anatolian ARI</t>
  </si>
  <si>
    <t>Ümran Küçüközdemir</t>
  </si>
  <si>
    <t>39°57'N</t>
  </si>
  <si>
    <t>41°37'E</t>
  </si>
  <si>
    <t>5+</t>
  </si>
  <si>
    <t>8+</t>
  </si>
  <si>
    <t>TUR15</t>
  </si>
  <si>
    <t>Samsun</t>
  </si>
  <si>
    <t>Black Sea Agricultural Research Institute</t>
  </si>
  <si>
    <t>Cemal Sermet</t>
  </si>
  <si>
    <t>41°13'N</t>
  </si>
  <si>
    <t>36°29'E</t>
  </si>
  <si>
    <t>Rep1</t>
  </si>
  <si>
    <t>Rep2</t>
  </si>
  <si>
    <t>TUR05</t>
  </si>
  <si>
    <t>Ikizce Station (Haymana)-Central Field Crop Research Institute</t>
  </si>
  <si>
    <t>Selami Yazar, Burcu Turgay</t>
  </si>
  <si>
    <t>39°30'N</t>
  </si>
  <si>
    <t>32°30'E</t>
  </si>
  <si>
    <t>TUR06</t>
  </si>
  <si>
    <t>Diyarbakır</t>
  </si>
  <si>
    <t>GAP International Agricultural Research and Training Center</t>
  </si>
  <si>
    <t>Mahir Başaran</t>
  </si>
  <si>
    <t>37°55'N</t>
  </si>
  <si>
    <t>40°12'E</t>
  </si>
  <si>
    <t>UZB06</t>
  </si>
  <si>
    <t>Uzbekistan</t>
  </si>
  <si>
    <t>Karshi</t>
  </si>
  <si>
    <t>Southern Agricultural Research Institute</t>
  </si>
  <si>
    <t>Diyor Juraev</t>
  </si>
  <si>
    <t>38°82'N</t>
  </si>
  <si>
    <t>65°78'E</t>
  </si>
  <si>
    <t>70S</t>
  </si>
  <si>
    <t>30MR</t>
  </si>
  <si>
    <t>Lodg(%)</t>
  </si>
  <si>
    <t>Spike Color</t>
  </si>
  <si>
    <t>-</t>
  </si>
  <si>
    <t>+</t>
  </si>
  <si>
    <t>Awn/ Awnless</t>
  </si>
  <si>
    <t>Türkiye-Samsun</t>
  </si>
  <si>
    <t>Türkiye-Eskişehir</t>
  </si>
  <si>
    <t>Türkiye-Diyarbakır</t>
  </si>
  <si>
    <t>except UAE01</t>
  </si>
  <si>
    <t>Tolerant genotypes</t>
  </si>
  <si>
    <t>white</t>
  </si>
  <si>
    <t>41°22'N</t>
  </si>
  <si>
    <t>69°23'"E</t>
  </si>
  <si>
    <t>grain per spike</t>
  </si>
  <si>
    <t>grain weight per spike</t>
  </si>
  <si>
    <t xml:space="preserve">Spike length </t>
  </si>
  <si>
    <t>Spiklet per spike</t>
  </si>
  <si>
    <t>UZB04</t>
  </si>
  <si>
    <t>Tashkent Prov., Kibrai dist.</t>
  </si>
  <si>
    <t xml:space="preserve">Zafar Ziyaev </t>
  </si>
  <si>
    <t>41°30 'N</t>
  </si>
  <si>
    <t>69°31'E</t>
  </si>
  <si>
    <t>natural condition</t>
  </si>
  <si>
    <t>Uzbekistan-Tashkent</t>
  </si>
  <si>
    <t>10 m2</t>
  </si>
  <si>
    <t>Türkiye-Sakarya</t>
  </si>
  <si>
    <t>Grain Score</t>
  </si>
  <si>
    <t>Red</t>
  </si>
  <si>
    <t>Obod</t>
  </si>
  <si>
    <t>TUR38</t>
  </si>
  <si>
    <t>Şanlıurfa</t>
  </si>
  <si>
    <t>GAP Agricultural Research Institute</t>
  </si>
  <si>
    <t>Ali İlkhan</t>
  </si>
  <si>
    <t>Türkiye-Şanlıurfa</t>
  </si>
  <si>
    <t>Sedim</t>
  </si>
  <si>
    <t>Gluten</t>
  </si>
  <si>
    <t>Gluten Index</t>
  </si>
  <si>
    <t>MEXICO</t>
  </si>
  <si>
    <t>CIMMYT-Molecular Lab</t>
  </si>
  <si>
    <t>Susanne Designaker</t>
  </si>
  <si>
    <t>Tashkent</t>
  </si>
  <si>
    <t>Research Institute of Plant Genetic Resources </t>
  </si>
  <si>
    <t>UZB07</t>
  </si>
  <si>
    <t>Institute of Genetics and Experimental Plant Biology of the Academy of Sciences of the Republic of Uzbekistan</t>
  </si>
  <si>
    <t>Saidmurat Baboev</t>
  </si>
  <si>
    <t>STATE OR TOWN</t>
  </si>
  <si>
    <t>G'ozg'on</t>
  </si>
  <si>
    <t>peduncle length (cm)</t>
  </si>
  <si>
    <t>Spike length (cm)</t>
  </si>
  <si>
    <t>Number of spikelets per spike</t>
  </si>
  <si>
    <t>Uzbekistan-Karshi</t>
  </si>
  <si>
    <t>Gluten, %</t>
  </si>
  <si>
    <t>TUR57</t>
  </si>
  <si>
    <t>SafgenTohumculuk</t>
  </si>
  <si>
    <t>Ali Üstün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</si>
</sst>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_)"/>
    <numFmt numFmtId="167" formatCode="0.0%"/>
  </numFmts>
  <fonts count="37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9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B050"/>
      <name val="Arial"/>
      <family val="2"/>
    </font>
    <font>
      <sz val="10"/>
      <name val="Verdana"/>
      <family val="2"/>
      <charset val="16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9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9"/>
      <color rgb="FF000000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  <charset val="162"/>
    </font>
    <font>
      <sz val="8"/>
      <name val="Arial"/>
      <family val="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9"/>
      <color theme="1"/>
      <name val="Segoe UI"/>
      <family val="2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20" fillId="0" borderId="0"/>
    <xf numFmtId="0" fontId="25" fillId="0" borderId="0"/>
    <xf numFmtId="0" fontId="35" fillId="0" borderId="0"/>
    <xf numFmtId="0" fontId="34" fillId="0" borderId="0"/>
  </cellStyleXfs>
  <cellXfs count="169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6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7" fillId="0" borderId="4" xfId="2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/>
    <xf numFmtId="0" fontId="11" fillId="0" borderId="4" xfId="1" applyFont="1" applyBorder="1" applyAlignment="1">
      <alignment horizontal="left"/>
    </xf>
    <xf numFmtId="0" fontId="11" fillId="0" borderId="4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1" applyFont="1" applyAlignment="1">
      <alignment wrapText="1"/>
    </xf>
    <xf numFmtId="0" fontId="11" fillId="0" borderId="3" xfId="1" applyFont="1" applyBorder="1" applyAlignment="1">
      <alignment horizontal="left"/>
    </xf>
    <xf numFmtId="0" fontId="14" fillId="0" borderId="1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7" fillId="0" borderId="13" xfId="0" applyFont="1" applyBorder="1"/>
    <xf numFmtId="0" fontId="14" fillId="0" borderId="3" xfId="0" applyFont="1" applyBorder="1"/>
    <xf numFmtId="0" fontId="14" fillId="0" borderId="13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8" fillId="0" borderId="4" xfId="0" applyFont="1" applyBorder="1"/>
    <xf numFmtId="1" fontId="1" fillId="0" borderId="1" xfId="0" applyNumberFormat="1" applyFont="1" applyBorder="1" applyAlignment="1">
      <alignment horizontal="center"/>
    </xf>
    <xf numFmtId="0" fontId="8" fillId="0" borderId="12" xfId="0" applyFont="1" applyBorder="1"/>
    <xf numFmtId="0" fontId="11" fillId="0" borderId="0" xfId="1" applyFont="1"/>
    <xf numFmtId="0" fontId="11" fillId="0" borderId="0" xfId="0" applyFont="1" applyAlignment="1">
      <alignment horizontal="center"/>
    </xf>
    <xf numFmtId="0" fontId="11" fillId="0" borderId="1" xfId="0" applyFont="1" applyBorder="1"/>
    <xf numFmtId="0" fontId="12" fillId="0" borderId="7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6" xfId="1" applyFont="1" applyBorder="1" applyAlignment="1">
      <alignment horizontal="center"/>
    </xf>
    <xf numFmtId="0" fontId="14" fillId="0" borderId="13" xfId="0" applyFont="1" applyBorder="1"/>
    <xf numFmtId="1" fontId="13" fillId="0" borderId="13" xfId="0" applyNumberFormat="1" applyFont="1" applyBorder="1" applyAlignment="1">
      <alignment horizontal="center"/>
    </xf>
    <xf numFmtId="1" fontId="13" fillId="0" borderId="14" xfId="0" applyNumberFormat="1" applyFont="1" applyBorder="1" applyAlignment="1">
      <alignment horizontal="center"/>
    </xf>
    <xf numFmtId="1" fontId="13" fillId="0" borderId="15" xfId="0" applyNumberFormat="1" applyFont="1" applyBorder="1" applyAlignment="1">
      <alignment horizontal="center"/>
    </xf>
    <xf numFmtId="1" fontId="7" fillId="0" borderId="13" xfId="0" applyNumberFormat="1" applyFont="1" applyBorder="1"/>
    <xf numFmtId="1" fontId="7" fillId="0" borderId="8" xfId="0" applyNumberFormat="1" applyFont="1" applyBorder="1"/>
    <xf numFmtId="1" fontId="7" fillId="0" borderId="3" xfId="0" applyNumberFormat="1" applyFont="1" applyBorder="1"/>
    <xf numFmtId="1" fontId="14" fillId="0" borderId="15" xfId="0" applyNumberFormat="1" applyFont="1" applyBorder="1" applyAlignment="1">
      <alignment horizontal="left"/>
    </xf>
    <xf numFmtId="1" fontId="7" fillId="0" borderId="5" xfId="0" applyNumberFormat="1" applyFont="1" applyBorder="1" applyAlignment="1">
      <alignment horizontal="left"/>
    </xf>
    <xf numFmtId="1" fontId="14" fillId="0" borderId="11" xfId="0" applyNumberFormat="1" applyFont="1" applyBorder="1" applyAlignment="1">
      <alignment horizontal="left"/>
    </xf>
    <xf numFmtId="1" fontId="14" fillId="0" borderId="2" xfId="0" applyNumberFormat="1" applyFont="1" applyBorder="1" applyAlignment="1">
      <alignment horizontal="center"/>
    </xf>
    <xf numFmtId="1" fontId="14" fillId="0" borderId="12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left"/>
    </xf>
    <xf numFmtId="1" fontId="7" fillId="0" borderId="14" xfId="0" applyNumberFormat="1" applyFont="1" applyBorder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10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1" fontId="8" fillId="0" borderId="5" xfId="0" applyNumberFormat="1" applyFont="1" applyBorder="1" applyAlignment="1">
      <alignment horizontal="center"/>
    </xf>
    <xf numFmtId="17" fontId="1" fillId="0" borderId="0" xfId="0" applyNumberFormat="1" applyFont="1" applyAlignment="1">
      <alignment horizontal="center"/>
    </xf>
    <xf numFmtId="0" fontId="11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9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8" fillId="0" borderId="2" xfId="0" applyFont="1" applyBorder="1"/>
    <xf numFmtId="0" fontId="19" fillId="0" borderId="0" xfId="0" applyFont="1"/>
    <xf numFmtId="0" fontId="22" fillId="0" borderId="0" xfId="0" applyFont="1"/>
    <xf numFmtId="0" fontId="7" fillId="0" borderId="0" xfId="1" applyFont="1"/>
    <xf numFmtId="0" fontId="7" fillId="0" borderId="5" xfId="1" applyFont="1" applyBorder="1"/>
    <xf numFmtId="0" fontId="7" fillId="0" borderId="6" xfId="2" applyFont="1" applyBorder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1" applyFont="1" applyAlignment="1">
      <alignment horizontal="center"/>
    </xf>
    <xf numFmtId="0" fontId="27" fillId="0" borderId="0" xfId="4" applyFont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applyFont="1" applyAlignment="1">
      <alignment vertical="top"/>
    </xf>
    <xf numFmtId="0" fontId="1" fillId="0" borderId="1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0" borderId="3" xfId="0" applyFont="1" applyBorder="1"/>
    <xf numFmtId="0" fontId="12" fillId="0" borderId="3" xfId="1" applyFont="1" applyBorder="1" applyAlignment="1">
      <alignment horizont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5" fontId="8" fillId="0" borderId="0" xfId="0" applyNumberFormat="1" applyFont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8" fillId="0" borderId="10" xfId="0" applyFont="1" applyBorder="1"/>
    <xf numFmtId="0" fontId="12" fillId="0" borderId="10" xfId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8" fillId="0" borderId="11" xfId="0" applyFont="1" applyBorder="1"/>
    <xf numFmtId="0" fontId="12" fillId="0" borderId="11" xfId="1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12" fillId="0" borderId="4" xfId="2" applyFont="1" applyBorder="1" applyAlignment="1">
      <alignment horizontal="left"/>
    </xf>
    <xf numFmtId="0" fontId="11" fillId="0" borderId="7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7" fillId="0" borderId="0" xfId="1" applyFont="1" applyAlignment="1">
      <alignment horizontal="center"/>
    </xf>
    <xf numFmtId="17" fontId="28" fillId="0" borderId="0" xfId="0" applyNumberFormat="1" applyFont="1" applyAlignment="1">
      <alignment horizontal="left"/>
    </xf>
    <xf numFmtId="17" fontId="25" fillId="0" borderId="0" xfId="0" applyNumberFormat="1" applyFont="1" applyAlignment="1">
      <alignment horizontal="left"/>
    </xf>
    <xf numFmtId="49" fontId="28" fillId="0" borderId="0" xfId="0" applyNumberFormat="1" applyFont="1" applyAlignment="1">
      <alignment horizontal="left"/>
    </xf>
    <xf numFmtId="49" fontId="25" fillId="0" borderId="0" xfId="0" applyNumberFormat="1" applyFont="1" applyAlignment="1">
      <alignment horizontal="left"/>
    </xf>
    <xf numFmtId="0" fontId="33" fillId="0" borderId="0" xfId="0" applyFont="1" applyAlignment="1">
      <alignment vertical="center"/>
    </xf>
    <xf numFmtId="0" fontId="4" fillId="0" borderId="0" xfId="1" applyFont="1" applyAlignment="1">
      <alignment horizontal="center"/>
    </xf>
    <xf numFmtId="1" fontId="14" fillId="2" borderId="1" xfId="0" applyNumberFormat="1" applyFont="1" applyFill="1" applyBorder="1" applyAlignment="1">
      <alignment horizontal="left"/>
    </xf>
    <xf numFmtId="0" fontId="12" fillId="0" borderId="6" xfId="2" applyFont="1" applyBorder="1" applyAlignment="1">
      <alignment horizontal="left"/>
    </xf>
    <xf numFmtId="0" fontId="12" fillId="0" borderId="6" xfId="0" applyFont="1" applyBorder="1"/>
    <xf numFmtId="0" fontId="11" fillId="0" borderId="4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1" fillId="0" borderId="4" xfId="0" applyFont="1" applyBorder="1" applyAlignment="1">
      <alignment horizontal="left" wrapText="1"/>
    </xf>
    <xf numFmtId="0" fontId="11" fillId="0" borderId="12" xfId="0" applyFont="1" applyBorder="1" applyAlignment="1">
      <alignment horizontal="center" wrapText="1"/>
    </xf>
    <xf numFmtId="1" fontId="12" fillId="0" borderId="7" xfId="0" applyNumberFormat="1" applyFont="1" applyBorder="1" applyAlignment="1">
      <alignment horizontal="center"/>
    </xf>
    <xf numFmtId="1" fontId="12" fillId="0" borderId="9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/>
    </xf>
    <xf numFmtId="164" fontId="12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4" fillId="0" borderId="0" xfId="0" applyFont="1"/>
    <xf numFmtId="0" fontId="14" fillId="0" borderId="8" xfId="0" applyFont="1" applyBorder="1"/>
    <xf numFmtId="0" fontId="12" fillId="0" borderId="6" xfId="2" applyFont="1" applyBorder="1"/>
    <xf numFmtId="0" fontId="12" fillId="0" borderId="4" xfId="2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14" fillId="0" borderId="1" xfId="0" applyFont="1" applyBorder="1"/>
    <xf numFmtId="0" fontId="14" fillId="0" borderId="12" xfId="0" applyFont="1" applyBorder="1"/>
    <xf numFmtId="167" fontId="2" fillId="0" borderId="4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64" fontId="12" fillId="0" borderId="9" xfId="0" applyNumberFormat="1" applyFont="1" applyFill="1" applyBorder="1" applyAlignment="1">
      <alignment horizontal="center"/>
    </xf>
    <xf numFmtId="17" fontId="28" fillId="0" borderId="0" xfId="0" applyNumberFormat="1" applyFont="1" applyFill="1" applyAlignment="1">
      <alignment horizontal="left"/>
    </xf>
  </cellXfs>
  <cellStyles count="12">
    <cellStyle name="chemes]_x000a__x000a_Sci-Fi=_x000a__x000a_Nature=_x000a__x000a_robin=_x000a__x000a__x000a__x000a_[SoundScheme.Nature]_x000a__x000a_SystemAsterisk=C:\SNDSYS" xfId="2" xr:uid="{11D9DD88-B53D-4191-A3A4-508FB114BD6C}"/>
    <cellStyle name="chemes]_x000a__x000a_Sci-Fi=_x000a__x000a_Nature=_x000a__x000a_robin=_x000a__x000a__x000a__x000a_[SoundScheme.Nature]_x000a__x000a_SystemAsterisk=C:\SNDSYS 10" xfId="3" xr:uid="{275A6837-1794-4326-A0D4-EA82F7FDC020}"/>
    <cellStyle name="chemes]_x000a__x000a_Sci-Fi=_x000a__x000a_Nature=_x000a__x000a_robin=_x000a__x000a__x000a__x000a_[SoundScheme.Nature]_x000a__x000a_SystemAsterisk=C:\SNDSYS 3" xfId="6" xr:uid="{0FB4979B-47C6-4689-BE38-6098B0E331BF}"/>
    <cellStyle name="chemes]_x000d__x000a_Sci-Fi=_x000d__x000a_Nature=_x000d__x000a_robin=_x000d__x000a__x000d__x000a_[SoundScheme.Nature]_x000d__x000a_SystemAsterisk=C:\SNDSYS" xfId="1" xr:uid="{FBF4BA44-FF80-4C66-9CA1-1574BBA30638}"/>
    <cellStyle name="chemes]_x000d__x000a_Sci-Fi=_x000d__x000a_Nature=_x000d__x000a_robin=_x000d__x000a__x000d__x000a_[SoundScheme.Nature]_x000d__x000a_SystemAsterisk=C:\SNDSYS 2" xfId="4" xr:uid="{2CBE6826-55FA-4D0B-B882-E7DC33960F4B}"/>
    <cellStyle name="chemes]_x000d__x000a_Sci-Fi=_x000d__x000a_Nature=_x000d__x000a_robin=_x000d__x000a__x000d__x000a_[SoundScheme.Nature]_x000d__x000a_SystemAsterisk=C:\SNDSYS 2 2" xfId="5" xr:uid="{F0748564-94DB-468F-84F6-731001936B08}"/>
    <cellStyle name="Normal" xfId="0" builtinId="0"/>
    <cellStyle name="Normal 2" xfId="8" xr:uid="{C6A9C6C7-C16E-480C-976F-D288D79BE047}"/>
    <cellStyle name="Normal 3" xfId="9" xr:uid="{ABA113A1-59ED-413B-8124-2C4775EB6E26}"/>
    <cellStyle name="Normal 3 2" xfId="7" xr:uid="{EA8B85EB-9DEF-4B8A-90FA-F0596DABD788}"/>
    <cellStyle name="Обычный 2" xfId="10" xr:uid="{EB01C2C5-89B6-458E-B927-EFFE7E276261}"/>
    <cellStyle name="Обычный 2 3" xfId="11" xr:uid="{71711592-B681-4B5D-B2D0-2306B63B8358}"/>
  </cellStyles>
  <dxfs count="7"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  <dxf>
      <font>
        <condense val="0"/>
        <extend val="0"/>
        <color indexed="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3</xdr:row>
      <xdr:rowOff>152400</xdr:rowOff>
    </xdr:from>
    <xdr:to>
      <xdr:col>9</xdr:col>
      <xdr:colOff>590550</xdr:colOff>
      <xdr:row>31</xdr:row>
      <xdr:rowOff>31534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EAAAC8-BAAD-5AE1-228B-C34BC21F2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0" y="723900"/>
          <a:ext cx="5219700" cy="5213134"/>
        </a:xfrm>
        <a:prstGeom prst="rect">
          <a:avLst/>
        </a:prstGeom>
      </xdr:spPr>
    </xdr:pic>
    <xdr:clientData/>
  </xdr:twoCellAnchor>
  <xdr:twoCellAnchor editAs="oneCell">
    <xdr:from>
      <xdr:col>10</xdr:col>
      <xdr:colOff>333375</xdr:colOff>
      <xdr:row>3</xdr:row>
      <xdr:rowOff>142875</xdr:rowOff>
    </xdr:from>
    <xdr:to>
      <xdr:col>19</xdr:col>
      <xdr:colOff>270885</xdr:colOff>
      <xdr:row>32</xdr:row>
      <xdr:rowOff>28575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E6F050-C687-EA7A-C9DD-10F08D51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29375" y="714375"/>
          <a:ext cx="5423910" cy="541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N23" sqref="N23"/>
    </sheetView>
  </sheetViews>
  <sheetFormatPr defaultColWidth="8.85546875" defaultRowHeight="15" customHeight="1"/>
  <cols>
    <col min="1" max="16384" width="8.85546875" style="13"/>
  </cols>
  <sheetData>
    <row r="1" spans="1:9" ht="15" customHeight="1">
      <c r="A1" s="95" t="s">
        <v>146</v>
      </c>
      <c r="B1" s="95"/>
      <c r="C1" s="95"/>
      <c r="D1" s="95"/>
      <c r="E1" s="95"/>
      <c r="F1" s="95"/>
      <c r="G1" s="95"/>
      <c r="H1" s="95"/>
      <c r="I1" s="95"/>
    </row>
    <row r="3" spans="1:9" ht="15" customHeight="1">
      <c r="A3" s="164" t="s">
        <v>147</v>
      </c>
      <c r="B3" s="165"/>
      <c r="C3" s="166"/>
    </row>
    <row r="4" spans="1:9" ht="15" customHeight="1">
      <c r="A4" s="162" t="s">
        <v>0</v>
      </c>
      <c r="B4" s="163"/>
      <c r="C4" s="1">
        <v>30</v>
      </c>
    </row>
    <row r="5" spans="1:9" ht="15" customHeight="1">
      <c r="A5" s="162" t="s">
        <v>1</v>
      </c>
      <c r="B5" s="163"/>
      <c r="C5" s="1">
        <v>64</v>
      </c>
    </row>
    <row r="6" spans="1:9" ht="15" customHeight="1">
      <c r="A6" s="162" t="s">
        <v>2</v>
      </c>
      <c r="B6" s="163"/>
      <c r="C6" s="1">
        <v>21</v>
      </c>
    </row>
    <row r="7" spans="1:9" ht="15" customHeight="1">
      <c r="A7" s="162" t="s">
        <v>3</v>
      </c>
      <c r="B7" s="163"/>
      <c r="C7" s="1">
        <v>55</v>
      </c>
    </row>
    <row r="8" spans="1:9" ht="15" customHeight="1">
      <c r="A8" s="162" t="s">
        <v>4</v>
      </c>
      <c r="B8" s="163"/>
      <c r="C8" s="160">
        <v>0.58199999999999996</v>
      </c>
    </row>
    <row r="10" spans="1:9" ht="15" customHeight="1">
      <c r="A10" s="2" t="s">
        <v>5</v>
      </c>
      <c r="B10" s="2"/>
      <c r="C10" s="2"/>
      <c r="D10" s="2"/>
      <c r="E10" s="2"/>
      <c r="F10" s="2"/>
      <c r="G10" s="2"/>
      <c r="H10" s="2"/>
      <c r="I10" s="2"/>
    </row>
    <row r="11" spans="1:9" ht="15" customHeight="1">
      <c r="A11" s="153" t="s">
        <v>10</v>
      </c>
    </row>
    <row r="12" spans="1:9" ht="15" customHeight="1">
      <c r="A12" s="153" t="s">
        <v>9</v>
      </c>
    </row>
    <row r="13" spans="1:9" ht="15" customHeight="1">
      <c r="A13" s="153" t="s">
        <v>11</v>
      </c>
    </row>
    <row r="14" spans="1:9" ht="15" customHeight="1">
      <c r="A14" s="13" t="s">
        <v>6</v>
      </c>
    </row>
    <row r="15" spans="1:9" ht="15" customHeight="1">
      <c r="A15" s="13" t="s">
        <v>7</v>
      </c>
    </row>
    <row r="16" spans="1:9" ht="15" customHeight="1">
      <c r="A16" s="13" t="s">
        <v>8</v>
      </c>
    </row>
    <row r="17" spans="1:1" ht="15" customHeight="1">
      <c r="A17" s="13" t="s">
        <v>12</v>
      </c>
    </row>
    <row r="18" spans="1:1" ht="15" customHeight="1">
      <c r="A18" s="13" t="s">
        <v>110</v>
      </c>
    </row>
    <row r="19" spans="1:1" ht="15" customHeight="1">
      <c r="A19" s="153" t="s">
        <v>111</v>
      </c>
    </row>
    <row r="20" spans="1:1" ht="15" customHeight="1">
      <c r="A20" s="153"/>
    </row>
  </sheetData>
  <mergeCells count="6">
    <mergeCell ref="A8:B8"/>
    <mergeCell ref="A3:C3"/>
    <mergeCell ref="A4:B4"/>
    <mergeCell ref="A5:B5"/>
    <mergeCell ref="A6:B6"/>
    <mergeCell ref="A7:B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683F9-F715-45A9-9B94-AE32718FFF01}">
  <dimension ref="A1:AP51"/>
  <sheetViews>
    <sheetView zoomScale="85" zoomScaleNormal="85" workbookViewId="0">
      <pane ySplit="5" topLeftCell="A6" activePane="bottomLeft" state="frozen"/>
      <selection pane="bottomLeft" activeCell="L38" sqref="L38"/>
    </sheetView>
  </sheetViews>
  <sheetFormatPr defaultRowHeight="15" customHeight="1"/>
  <cols>
    <col min="1" max="1" width="8.28515625" style="3" customWidth="1"/>
    <col min="2" max="2" width="25.7109375" style="13" customWidth="1"/>
    <col min="3" max="10" width="8.28515625" style="3" customWidth="1"/>
    <col min="11" max="11" width="8.85546875" style="6"/>
    <col min="12" max="12" width="9.140625" style="6"/>
    <col min="17" max="21" width="9.140625" style="6"/>
    <col min="22" max="22" width="10.28515625" style="6" bestFit="1" customWidth="1"/>
    <col min="23" max="23" width="8.85546875" style="6"/>
    <col min="24" max="24" width="8.85546875" style="6" customWidth="1"/>
    <col min="25" max="25" width="9.140625" style="6"/>
    <col min="26" max="26" width="8.85546875" style="6" customWidth="1"/>
    <col min="27" max="29" width="9.140625" style="6"/>
    <col min="30" max="30" width="10.42578125" style="6" bestFit="1" customWidth="1"/>
    <col min="31" max="31" width="9.140625" style="6"/>
    <col min="32" max="32" width="10.42578125" style="6" bestFit="1" customWidth="1"/>
    <col min="33" max="33" width="9.140625" style="6"/>
    <col min="34" max="34" width="10.42578125" style="6" bestFit="1" customWidth="1"/>
    <col min="35" max="35" width="9.140625" style="6"/>
    <col min="36" max="36" width="10.42578125" style="6" bestFit="1" customWidth="1"/>
    <col min="37" max="37" width="9.140625" style="6"/>
    <col min="38" max="38" width="10.42578125" style="6" bestFit="1" customWidth="1"/>
    <col min="39" max="39" width="9.140625" style="6"/>
    <col min="40" max="40" width="8.28515625" style="6" customWidth="1"/>
    <col min="41" max="42" width="8.140625" style="6" customWidth="1"/>
    <col min="43" max="122" width="8.85546875" style="6"/>
    <col min="123" max="123" width="25.7109375" style="6" customWidth="1"/>
    <col min="124" max="124" width="5.5703125" style="6" customWidth="1"/>
    <col min="125" max="125" width="5.28515625" style="6" customWidth="1"/>
    <col min="126" max="126" width="5.5703125" style="6" customWidth="1"/>
    <col min="127" max="127" width="5.28515625" style="6" customWidth="1"/>
    <col min="128" max="128" width="5.5703125" style="6" customWidth="1"/>
    <col min="129" max="129" width="5.28515625" style="6" customWidth="1"/>
    <col min="130" max="130" width="5.5703125" style="6" customWidth="1"/>
    <col min="131" max="131" width="5.28515625" style="6" customWidth="1"/>
    <col min="132" max="132" width="5.5703125" style="6" customWidth="1"/>
    <col min="133" max="133" width="5.28515625" style="6" customWidth="1"/>
    <col min="134" max="135" width="8.85546875" style="6"/>
    <col min="136" max="136" width="5.5703125" style="6" customWidth="1"/>
    <col min="137" max="137" width="5.28515625" style="6" customWidth="1"/>
    <col min="138" max="138" width="5.5703125" style="6" customWidth="1"/>
    <col min="139" max="139" width="5.28515625" style="6" customWidth="1"/>
    <col min="140" max="140" width="5.5703125" style="6" customWidth="1"/>
    <col min="141" max="141" width="5.28515625" style="6" customWidth="1"/>
    <col min="142" max="142" width="5.5703125" style="6" customWidth="1"/>
    <col min="143" max="143" width="5.28515625" style="6" customWidth="1"/>
    <col min="144" max="144" width="5.5703125" style="6" customWidth="1"/>
    <col min="145" max="145" width="5.28515625" style="6" customWidth="1"/>
    <col min="146" max="146" width="8.85546875" style="6"/>
    <col min="147" max="147" width="10.28515625" style="6" customWidth="1"/>
    <col min="148" max="148" width="9" style="6" customWidth="1"/>
    <col min="149" max="149" width="8.85546875" style="6"/>
    <col min="150" max="150" width="10.28515625" style="6" customWidth="1"/>
    <col min="151" max="152" width="7.42578125" style="6" bestFit="1" customWidth="1"/>
    <col min="153" max="153" width="8.85546875" style="6"/>
    <col min="154" max="154" width="10.28515625" style="6" customWidth="1"/>
    <col min="155" max="158" width="7.42578125" style="6" bestFit="1" customWidth="1"/>
    <col min="159" max="159" width="8.85546875" style="6"/>
    <col min="160" max="160" width="9.7109375" style="6" customWidth="1"/>
    <col min="161" max="169" width="7.42578125" style="6" bestFit="1" customWidth="1"/>
    <col min="170" max="170" width="6.7109375" style="6" bestFit="1" customWidth="1"/>
    <col min="171" max="171" width="6.42578125" style="6" bestFit="1" customWidth="1"/>
    <col min="172" max="176" width="7.42578125" style="6" bestFit="1" customWidth="1"/>
    <col min="177" max="378" width="8.85546875" style="6"/>
    <col min="379" max="379" width="25.7109375" style="6" customWidth="1"/>
    <col min="380" max="380" width="5.5703125" style="6" customWidth="1"/>
    <col min="381" max="381" width="5.28515625" style="6" customWidth="1"/>
    <col min="382" max="382" width="5.5703125" style="6" customWidth="1"/>
    <col min="383" max="383" width="5.28515625" style="6" customWidth="1"/>
    <col min="384" max="384" width="5.5703125" style="6" customWidth="1"/>
    <col min="385" max="385" width="5.28515625" style="6" customWidth="1"/>
    <col min="386" max="386" width="5.5703125" style="6" customWidth="1"/>
    <col min="387" max="387" width="5.28515625" style="6" customWidth="1"/>
    <col min="388" max="388" width="5.5703125" style="6" customWidth="1"/>
    <col min="389" max="389" width="5.28515625" style="6" customWidth="1"/>
    <col min="390" max="391" width="8.85546875" style="6"/>
    <col min="392" max="392" width="5.5703125" style="6" customWidth="1"/>
    <col min="393" max="393" width="5.28515625" style="6" customWidth="1"/>
    <col min="394" max="394" width="5.5703125" style="6" customWidth="1"/>
    <col min="395" max="395" width="5.28515625" style="6" customWidth="1"/>
    <col min="396" max="396" width="5.5703125" style="6" customWidth="1"/>
    <col min="397" max="397" width="5.28515625" style="6" customWidth="1"/>
    <col min="398" max="398" width="5.5703125" style="6" customWidth="1"/>
    <col min="399" max="399" width="5.28515625" style="6" customWidth="1"/>
    <col min="400" max="400" width="5.5703125" style="6" customWidth="1"/>
    <col min="401" max="401" width="5.28515625" style="6" customWidth="1"/>
    <col min="402" max="402" width="8.85546875" style="6"/>
    <col min="403" max="403" width="10.28515625" style="6" customWidth="1"/>
    <col min="404" max="404" width="9" style="6" customWidth="1"/>
    <col min="405" max="405" width="8.85546875" style="6"/>
    <col min="406" max="406" width="10.28515625" style="6" customWidth="1"/>
    <col min="407" max="408" width="7.42578125" style="6" bestFit="1" customWidth="1"/>
    <col min="409" max="409" width="8.85546875" style="6"/>
    <col min="410" max="410" width="10.28515625" style="6" customWidth="1"/>
    <col min="411" max="414" width="7.42578125" style="6" bestFit="1" customWidth="1"/>
    <col min="415" max="415" width="8.85546875" style="6"/>
    <col min="416" max="416" width="9.7109375" style="6" customWidth="1"/>
    <col min="417" max="425" width="7.42578125" style="6" bestFit="1" customWidth="1"/>
    <col min="426" max="426" width="6.7109375" style="6" bestFit="1" customWidth="1"/>
    <col min="427" max="427" width="6.42578125" style="6" bestFit="1" customWidth="1"/>
    <col min="428" max="432" width="7.42578125" style="6" bestFit="1" customWidth="1"/>
    <col min="433" max="634" width="8.85546875" style="6"/>
    <col min="635" max="635" width="25.7109375" style="6" customWidth="1"/>
    <col min="636" max="636" width="5.5703125" style="6" customWidth="1"/>
    <col min="637" max="637" width="5.28515625" style="6" customWidth="1"/>
    <col min="638" max="638" width="5.5703125" style="6" customWidth="1"/>
    <col min="639" max="639" width="5.28515625" style="6" customWidth="1"/>
    <col min="640" max="640" width="5.5703125" style="6" customWidth="1"/>
    <col min="641" max="641" width="5.28515625" style="6" customWidth="1"/>
    <col min="642" max="642" width="5.5703125" style="6" customWidth="1"/>
    <col min="643" max="643" width="5.28515625" style="6" customWidth="1"/>
    <col min="644" max="644" width="5.5703125" style="6" customWidth="1"/>
    <col min="645" max="645" width="5.28515625" style="6" customWidth="1"/>
    <col min="646" max="647" width="8.85546875" style="6"/>
    <col min="648" max="648" width="5.5703125" style="6" customWidth="1"/>
    <col min="649" max="649" width="5.28515625" style="6" customWidth="1"/>
    <col min="650" max="650" width="5.5703125" style="6" customWidth="1"/>
    <col min="651" max="651" width="5.28515625" style="6" customWidth="1"/>
    <col min="652" max="652" width="5.5703125" style="6" customWidth="1"/>
    <col min="653" max="653" width="5.28515625" style="6" customWidth="1"/>
    <col min="654" max="654" width="5.5703125" style="6" customWidth="1"/>
    <col min="655" max="655" width="5.28515625" style="6" customWidth="1"/>
    <col min="656" max="656" width="5.5703125" style="6" customWidth="1"/>
    <col min="657" max="657" width="5.28515625" style="6" customWidth="1"/>
    <col min="658" max="658" width="8.85546875" style="6"/>
    <col min="659" max="659" width="10.28515625" style="6" customWidth="1"/>
    <col min="660" max="660" width="9" style="6" customWidth="1"/>
    <col min="661" max="661" width="8.85546875" style="6"/>
    <col min="662" max="662" width="10.28515625" style="6" customWidth="1"/>
    <col min="663" max="664" width="7.42578125" style="6" bestFit="1" customWidth="1"/>
    <col min="665" max="665" width="8.85546875" style="6"/>
    <col min="666" max="666" width="10.28515625" style="6" customWidth="1"/>
    <col min="667" max="670" width="7.42578125" style="6" bestFit="1" customWidth="1"/>
    <col min="671" max="671" width="8.85546875" style="6"/>
    <col min="672" max="672" width="9.7109375" style="6" customWidth="1"/>
    <col min="673" max="681" width="7.42578125" style="6" bestFit="1" customWidth="1"/>
    <col min="682" max="682" width="6.7109375" style="6" bestFit="1" customWidth="1"/>
    <col min="683" max="683" width="6.42578125" style="6" bestFit="1" customWidth="1"/>
    <col min="684" max="688" width="7.42578125" style="6" bestFit="1" customWidth="1"/>
    <col min="689" max="890" width="8.85546875" style="6"/>
    <col min="891" max="891" width="25.7109375" style="6" customWidth="1"/>
    <col min="892" max="892" width="5.5703125" style="6" customWidth="1"/>
    <col min="893" max="893" width="5.28515625" style="6" customWidth="1"/>
    <col min="894" max="894" width="5.5703125" style="6" customWidth="1"/>
    <col min="895" max="895" width="5.28515625" style="6" customWidth="1"/>
    <col min="896" max="896" width="5.5703125" style="6" customWidth="1"/>
    <col min="897" max="897" width="5.28515625" style="6" customWidth="1"/>
    <col min="898" max="898" width="5.5703125" style="6" customWidth="1"/>
    <col min="899" max="899" width="5.28515625" style="6" customWidth="1"/>
    <col min="900" max="900" width="5.5703125" style="6" customWidth="1"/>
    <col min="901" max="901" width="5.28515625" style="6" customWidth="1"/>
    <col min="902" max="903" width="8.85546875" style="6"/>
    <col min="904" max="904" width="5.5703125" style="6" customWidth="1"/>
    <col min="905" max="905" width="5.28515625" style="6" customWidth="1"/>
    <col min="906" max="906" width="5.5703125" style="6" customWidth="1"/>
    <col min="907" max="907" width="5.28515625" style="6" customWidth="1"/>
    <col min="908" max="908" width="5.5703125" style="6" customWidth="1"/>
    <col min="909" max="909" width="5.28515625" style="6" customWidth="1"/>
    <col min="910" max="910" width="5.5703125" style="6" customWidth="1"/>
    <col min="911" max="911" width="5.28515625" style="6" customWidth="1"/>
    <col min="912" max="912" width="5.5703125" style="6" customWidth="1"/>
    <col min="913" max="913" width="5.28515625" style="6" customWidth="1"/>
    <col min="914" max="914" width="8.85546875" style="6"/>
    <col min="915" max="915" width="10.28515625" style="6" customWidth="1"/>
    <col min="916" max="916" width="9" style="6" customWidth="1"/>
    <col min="917" max="917" width="8.85546875" style="6"/>
    <col min="918" max="918" width="10.28515625" style="6" customWidth="1"/>
    <col min="919" max="920" width="7.42578125" style="6" bestFit="1" customWidth="1"/>
    <col min="921" max="921" width="8.85546875" style="6"/>
    <col min="922" max="922" width="10.28515625" style="6" customWidth="1"/>
    <col min="923" max="926" width="7.42578125" style="6" bestFit="1" customWidth="1"/>
    <col min="927" max="927" width="8.85546875" style="6"/>
    <col min="928" max="928" width="9.7109375" style="6" customWidth="1"/>
    <col min="929" max="937" width="7.42578125" style="6" bestFit="1" customWidth="1"/>
    <col min="938" max="938" width="6.7109375" style="6" bestFit="1" customWidth="1"/>
    <col min="939" max="939" width="6.42578125" style="6" bestFit="1" customWidth="1"/>
    <col min="940" max="944" width="7.42578125" style="6" bestFit="1" customWidth="1"/>
    <col min="945" max="1146" width="8.85546875" style="6"/>
    <col min="1147" max="1147" width="25.7109375" style="6" customWidth="1"/>
    <col min="1148" max="1148" width="5.5703125" style="6" customWidth="1"/>
    <col min="1149" max="1149" width="5.28515625" style="6" customWidth="1"/>
    <col min="1150" max="1150" width="5.5703125" style="6" customWidth="1"/>
    <col min="1151" max="1151" width="5.28515625" style="6" customWidth="1"/>
    <col min="1152" max="1152" width="5.5703125" style="6" customWidth="1"/>
    <col min="1153" max="1153" width="5.28515625" style="6" customWidth="1"/>
    <col min="1154" max="1154" width="5.5703125" style="6" customWidth="1"/>
    <col min="1155" max="1155" width="5.28515625" style="6" customWidth="1"/>
    <col min="1156" max="1156" width="5.5703125" style="6" customWidth="1"/>
    <col min="1157" max="1157" width="5.28515625" style="6" customWidth="1"/>
    <col min="1158" max="1159" width="8.85546875" style="6"/>
    <col min="1160" max="1160" width="5.5703125" style="6" customWidth="1"/>
    <col min="1161" max="1161" width="5.28515625" style="6" customWidth="1"/>
    <col min="1162" max="1162" width="5.5703125" style="6" customWidth="1"/>
    <col min="1163" max="1163" width="5.28515625" style="6" customWidth="1"/>
    <col min="1164" max="1164" width="5.5703125" style="6" customWidth="1"/>
    <col min="1165" max="1165" width="5.28515625" style="6" customWidth="1"/>
    <col min="1166" max="1166" width="5.5703125" style="6" customWidth="1"/>
    <col min="1167" max="1167" width="5.28515625" style="6" customWidth="1"/>
    <col min="1168" max="1168" width="5.5703125" style="6" customWidth="1"/>
    <col min="1169" max="1169" width="5.28515625" style="6" customWidth="1"/>
    <col min="1170" max="1170" width="8.85546875" style="6"/>
    <col min="1171" max="1171" width="10.28515625" style="6" customWidth="1"/>
    <col min="1172" max="1172" width="9" style="6" customWidth="1"/>
    <col min="1173" max="1173" width="8.85546875" style="6"/>
    <col min="1174" max="1174" width="10.28515625" style="6" customWidth="1"/>
    <col min="1175" max="1176" width="7.42578125" style="6" bestFit="1" customWidth="1"/>
    <col min="1177" max="1177" width="8.85546875" style="6"/>
    <col min="1178" max="1178" width="10.28515625" style="6" customWidth="1"/>
    <col min="1179" max="1182" width="7.42578125" style="6" bestFit="1" customWidth="1"/>
    <col min="1183" max="1183" width="8.85546875" style="6"/>
    <col min="1184" max="1184" width="9.7109375" style="6" customWidth="1"/>
    <col min="1185" max="1193" width="7.42578125" style="6" bestFit="1" customWidth="1"/>
    <col min="1194" max="1194" width="6.7109375" style="6" bestFit="1" customWidth="1"/>
    <col min="1195" max="1195" width="6.42578125" style="6" bestFit="1" customWidth="1"/>
    <col min="1196" max="1200" width="7.42578125" style="6" bestFit="1" customWidth="1"/>
    <col min="1201" max="1402" width="8.85546875" style="6"/>
    <col min="1403" max="1403" width="25.7109375" style="6" customWidth="1"/>
    <col min="1404" max="1404" width="5.5703125" style="6" customWidth="1"/>
    <col min="1405" max="1405" width="5.28515625" style="6" customWidth="1"/>
    <col min="1406" max="1406" width="5.5703125" style="6" customWidth="1"/>
    <col min="1407" max="1407" width="5.28515625" style="6" customWidth="1"/>
    <col min="1408" max="1408" width="5.5703125" style="6" customWidth="1"/>
    <col min="1409" max="1409" width="5.28515625" style="6" customWidth="1"/>
    <col min="1410" max="1410" width="5.5703125" style="6" customWidth="1"/>
    <col min="1411" max="1411" width="5.28515625" style="6" customWidth="1"/>
    <col min="1412" max="1412" width="5.5703125" style="6" customWidth="1"/>
    <col min="1413" max="1413" width="5.28515625" style="6" customWidth="1"/>
    <col min="1414" max="1415" width="8.85546875" style="6"/>
    <col min="1416" max="1416" width="5.5703125" style="6" customWidth="1"/>
    <col min="1417" max="1417" width="5.28515625" style="6" customWidth="1"/>
    <col min="1418" max="1418" width="5.5703125" style="6" customWidth="1"/>
    <col min="1419" max="1419" width="5.28515625" style="6" customWidth="1"/>
    <col min="1420" max="1420" width="5.5703125" style="6" customWidth="1"/>
    <col min="1421" max="1421" width="5.28515625" style="6" customWidth="1"/>
    <col min="1422" max="1422" width="5.5703125" style="6" customWidth="1"/>
    <col min="1423" max="1423" width="5.28515625" style="6" customWidth="1"/>
    <col min="1424" max="1424" width="5.5703125" style="6" customWidth="1"/>
    <col min="1425" max="1425" width="5.28515625" style="6" customWidth="1"/>
    <col min="1426" max="1426" width="8.85546875" style="6"/>
    <col min="1427" max="1427" width="10.28515625" style="6" customWidth="1"/>
    <col min="1428" max="1428" width="9" style="6" customWidth="1"/>
    <col min="1429" max="1429" width="8.85546875" style="6"/>
    <col min="1430" max="1430" width="10.28515625" style="6" customWidth="1"/>
    <col min="1431" max="1432" width="7.42578125" style="6" bestFit="1" customWidth="1"/>
    <col min="1433" max="1433" width="8.85546875" style="6"/>
    <col min="1434" max="1434" width="10.28515625" style="6" customWidth="1"/>
    <col min="1435" max="1438" width="7.42578125" style="6" bestFit="1" customWidth="1"/>
    <col min="1439" max="1439" width="8.85546875" style="6"/>
    <col min="1440" max="1440" width="9.7109375" style="6" customWidth="1"/>
    <col min="1441" max="1449" width="7.42578125" style="6" bestFit="1" customWidth="1"/>
    <col min="1450" max="1450" width="6.7109375" style="6" bestFit="1" customWidth="1"/>
    <col min="1451" max="1451" width="6.42578125" style="6" bestFit="1" customWidth="1"/>
    <col min="1452" max="1456" width="7.42578125" style="6" bestFit="1" customWidth="1"/>
    <col min="1457" max="1658" width="8.85546875" style="6"/>
    <col min="1659" max="1659" width="25.7109375" style="6" customWidth="1"/>
    <col min="1660" max="1660" width="5.5703125" style="6" customWidth="1"/>
    <col min="1661" max="1661" width="5.28515625" style="6" customWidth="1"/>
    <col min="1662" max="1662" width="5.5703125" style="6" customWidth="1"/>
    <col min="1663" max="1663" width="5.28515625" style="6" customWidth="1"/>
    <col min="1664" max="1664" width="5.5703125" style="6" customWidth="1"/>
    <col min="1665" max="1665" width="5.28515625" style="6" customWidth="1"/>
    <col min="1666" max="1666" width="5.5703125" style="6" customWidth="1"/>
    <col min="1667" max="1667" width="5.28515625" style="6" customWidth="1"/>
    <col min="1668" max="1668" width="5.5703125" style="6" customWidth="1"/>
    <col min="1669" max="1669" width="5.28515625" style="6" customWidth="1"/>
    <col min="1670" max="1671" width="8.85546875" style="6"/>
    <col min="1672" max="1672" width="5.5703125" style="6" customWidth="1"/>
    <col min="1673" max="1673" width="5.28515625" style="6" customWidth="1"/>
    <col min="1674" max="1674" width="5.5703125" style="6" customWidth="1"/>
    <col min="1675" max="1675" width="5.28515625" style="6" customWidth="1"/>
    <col min="1676" max="1676" width="5.5703125" style="6" customWidth="1"/>
    <col min="1677" max="1677" width="5.28515625" style="6" customWidth="1"/>
    <col min="1678" max="1678" width="5.5703125" style="6" customWidth="1"/>
    <col min="1679" max="1679" width="5.28515625" style="6" customWidth="1"/>
    <col min="1680" max="1680" width="5.5703125" style="6" customWidth="1"/>
    <col min="1681" max="1681" width="5.28515625" style="6" customWidth="1"/>
    <col min="1682" max="1682" width="8.85546875" style="6"/>
    <col min="1683" max="1683" width="10.28515625" style="6" customWidth="1"/>
    <col min="1684" max="1684" width="9" style="6" customWidth="1"/>
    <col min="1685" max="1685" width="8.85546875" style="6"/>
    <col min="1686" max="1686" width="10.28515625" style="6" customWidth="1"/>
    <col min="1687" max="1688" width="7.42578125" style="6" bestFit="1" customWidth="1"/>
    <col min="1689" max="1689" width="8.85546875" style="6"/>
    <col min="1690" max="1690" width="10.28515625" style="6" customWidth="1"/>
    <col min="1691" max="1694" width="7.42578125" style="6" bestFit="1" customWidth="1"/>
    <col min="1695" max="1695" width="8.85546875" style="6"/>
    <col min="1696" max="1696" width="9.7109375" style="6" customWidth="1"/>
    <col min="1697" max="1705" width="7.42578125" style="6" bestFit="1" customWidth="1"/>
    <col min="1706" max="1706" width="6.7109375" style="6" bestFit="1" customWidth="1"/>
    <col min="1707" max="1707" width="6.42578125" style="6" bestFit="1" customWidth="1"/>
    <col min="1708" max="1712" width="7.42578125" style="6" bestFit="1" customWidth="1"/>
    <col min="1713" max="1914" width="8.85546875" style="6"/>
    <col min="1915" max="1915" width="25.7109375" style="6" customWidth="1"/>
    <col min="1916" max="1916" width="5.5703125" style="6" customWidth="1"/>
    <col min="1917" max="1917" width="5.28515625" style="6" customWidth="1"/>
    <col min="1918" max="1918" width="5.5703125" style="6" customWidth="1"/>
    <col min="1919" max="1919" width="5.28515625" style="6" customWidth="1"/>
    <col min="1920" max="1920" width="5.5703125" style="6" customWidth="1"/>
    <col min="1921" max="1921" width="5.28515625" style="6" customWidth="1"/>
    <col min="1922" max="1922" width="5.5703125" style="6" customWidth="1"/>
    <col min="1923" max="1923" width="5.28515625" style="6" customWidth="1"/>
    <col min="1924" max="1924" width="5.5703125" style="6" customWidth="1"/>
    <col min="1925" max="1925" width="5.28515625" style="6" customWidth="1"/>
    <col min="1926" max="1927" width="8.85546875" style="6"/>
    <col min="1928" max="1928" width="5.5703125" style="6" customWidth="1"/>
    <col min="1929" max="1929" width="5.28515625" style="6" customWidth="1"/>
    <col min="1930" max="1930" width="5.5703125" style="6" customWidth="1"/>
    <col min="1931" max="1931" width="5.28515625" style="6" customWidth="1"/>
    <col min="1932" max="1932" width="5.5703125" style="6" customWidth="1"/>
    <col min="1933" max="1933" width="5.28515625" style="6" customWidth="1"/>
    <col min="1934" max="1934" width="5.5703125" style="6" customWidth="1"/>
    <col min="1935" max="1935" width="5.28515625" style="6" customWidth="1"/>
    <col min="1936" max="1936" width="5.5703125" style="6" customWidth="1"/>
    <col min="1937" max="1937" width="5.28515625" style="6" customWidth="1"/>
    <col min="1938" max="1938" width="8.85546875" style="6"/>
    <col min="1939" max="1939" width="10.28515625" style="6" customWidth="1"/>
    <col min="1940" max="1940" width="9" style="6" customWidth="1"/>
    <col min="1941" max="1941" width="8.85546875" style="6"/>
    <col min="1942" max="1942" width="10.28515625" style="6" customWidth="1"/>
    <col min="1943" max="1944" width="7.42578125" style="6" bestFit="1" customWidth="1"/>
    <col min="1945" max="1945" width="8.85546875" style="6"/>
    <col min="1946" max="1946" width="10.28515625" style="6" customWidth="1"/>
    <col min="1947" max="1950" width="7.42578125" style="6" bestFit="1" customWidth="1"/>
    <col min="1951" max="1951" width="8.85546875" style="6"/>
    <col min="1952" max="1952" width="9.7109375" style="6" customWidth="1"/>
    <col min="1953" max="1961" width="7.42578125" style="6" bestFit="1" customWidth="1"/>
    <col min="1962" max="1962" width="6.7109375" style="6" bestFit="1" customWidth="1"/>
    <col min="1963" max="1963" width="6.42578125" style="6" bestFit="1" customWidth="1"/>
    <col min="1964" max="1968" width="7.42578125" style="6" bestFit="1" customWidth="1"/>
    <col min="1969" max="2170" width="8.85546875" style="6"/>
    <col min="2171" max="2171" width="25.7109375" style="6" customWidth="1"/>
    <col min="2172" max="2172" width="5.5703125" style="6" customWidth="1"/>
    <col min="2173" max="2173" width="5.28515625" style="6" customWidth="1"/>
    <col min="2174" max="2174" width="5.5703125" style="6" customWidth="1"/>
    <col min="2175" max="2175" width="5.28515625" style="6" customWidth="1"/>
    <col min="2176" max="2176" width="5.5703125" style="6" customWidth="1"/>
    <col min="2177" max="2177" width="5.28515625" style="6" customWidth="1"/>
    <col min="2178" max="2178" width="5.5703125" style="6" customWidth="1"/>
    <col min="2179" max="2179" width="5.28515625" style="6" customWidth="1"/>
    <col min="2180" max="2180" width="5.5703125" style="6" customWidth="1"/>
    <col min="2181" max="2181" width="5.28515625" style="6" customWidth="1"/>
    <col min="2182" max="2183" width="8.85546875" style="6"/>
    <col min="2184" max="2184" width="5.5703125" style="6" customWidth="1"/>
    <col min="2185" max="2185" width="5.28515625" style="6" customWidth="1"/>
    <col min="2186" max="2186" width="5.5703125" style="6" customWidth="1"/>
    <col min="2187" max="2187" width="5.28515625" style="6" customWidth="1"/>
    <col min="2188" max="2188" width="5.5703125" style="6" customWidth="1"/>
    <col min="2189" max="2189" width="5.28515625" style="6" customWidth="1"/>
    <col min="2190" max="2190" width="5.5703125" style="6" customWidth="1"/>
    <col min="2191" max="2191" width="5.28515625" style="6" customWidth="1"/>
    <col min="2192" max="2192" width="5.5703125" style="6" customWidth="1"/>
    <col min="2193" max="2193" width="5.28515625" style="6" customWidth="1"/>
    <col min="2194" max="2194" width="8.85546875" style="6"/>
    <col min="2195" max="2195" width="10.28515625" style="6" customWidth="1"/>
    <col min="2196" max="2196" width="9" style="6" customWidth="1"/>
    <col min="2197" max="2197" width="8.85546875" style="6"/>
    <col min="2198" max="2198" width="10.28515625" style="6" customWidth="1"/>
    <col min="2199" max="2200" width="7.42578125" style="6" bestFit="1" customWidth="1"/>
    <col min="2201" max="2201" width="8.85546875" style="6"/>
    <col min="2202" max="2202" width="10.28515625" style="6" customWidth="1"/>
    <col min="2203" max="2206" width="7.42578125" style="6" bestFit="1" customWidth="1"/>
    <col min="2207" max="2207" width="8.85546875" style="6"/>
    <col min="2208" max="2208" width="9.7109375" style="6" customWidth="1"/>
    <col min="2209" max="2217" width="7.42578125" style="6" bestFit="1" customWidth="1"/>
    <col min="2218" max="2218" width="6.7109375" style="6" bestFit="1" customWidth="1"/>
    <col min="2219" max="2219" width="6.42578125" style="6" bestFit="1" customWidth="1"/>
    <col min="2220" max="2224" width="7.42578125" style="6" bestFit="1" customWidth="1"/>
    <col min="2225" max="2426" width="8.85546875" style="6"/>
    <col min="2427" max="2427" width="25.7109375" style="6" customWidth="1"/>
    <col min="2428" max="2428" width="5.5703125" style="6" customWidth="1"/>
    <col min="2429" max="2429" width="5.28515625" style="6" customWidth="1"/>
    <col min="2430" max="2430" width="5.5703125" style="6" customWidth="1"/>
    <col min="2431" max="2431" width="5.28515625" style="6" customWidth="1"/>
    <col min="2432" max="2432" width="5.5703125" style="6" customWidth="1"/>
    <col min="2433" max="2433" width="5.28515625" style="6" customWidth="1"/>
    <col min="2434" max="2434" width="5.5703125" style="6" customWidth="1"/>
    <col min="2435" max="2435" width="5.28515625" style="6" customWidth="1"/>
    <col min="2436" max="2436" width="5.5703125" style="6" customWidth="1"/>
    <col min="2437" max="2437" width="5.28515625" style="6" customWidth="1"/>
    <col min="2438" max="2439" width="8.85546875" style="6"/>
    <col min="2440" max="2440" width="5.5703125" style="6" customWidth="1"/>
    <col min="2441" max="2441" width="5.28515625" style="6" customWidth="1"/>
    <col min="2442" max="2442" width="5.5703125" style="6" customWidth="1"/>
    <col min="2443" max="2443" width="5.28515625" style="6" customWidth="1"/>
    <col min="2444" max="2444" width="5.5703125" style="6" customWidth="1"/>
    <col min="2445" max="2445" width="5.28515625" style="6" customWidth="1"/>
    <col min="2446" max="2446" width="5.5703125" style="6" customWidth="1"/>
    <col min="2447" max="2447" width="5.28515625" style="6" customWidth="1"/>
    <col min="2448" max="2448" width="5.5703125" style="6" customWidth="1"/>
    <col min="2449" max="2449" width="5.28515625" style="6" customWidth="1"/>
    <col min="2450" max="2450" width="8.85546875" style="6"/>
    <col min="2451" max="2451" width="10.28515625" style="6" customWidth="1"/>
    <col min="2452" max="2452" width="9" style="6" customWidth="1"/>
    <col min="2453" max="2453" width="8.85546875" style="6"/>
    <col min="2454" max="2454" width="10.28515625" style="6" customWidth="1"/>
    <col min="2455" max="2456" width="7.42578125" style="6" bestFit="1" customWidth="1"/>
    <col min="2457" max="2457" width="8.85546875" style="6"/>
    <col min="2458" max="2458" width="10.28515625" style="6" customWidth="1"/>
    <col min="2459" max="2462" width="7.42578125" style="6" bestFit="1" customWidth="1"/>
    <col min="2463" max="2463" width="8.85546875" style="6"/>
    <col min="2464" max="2464" width="9.7109375" style="6" customWidth="1"/>
    <col min="2465" max="2473" width="7.42578125" style="6" bestFit="1" customWidth="1"/>
    <col min="2474" max="2474" width="6.7109375" style="6" bestFit="1" customWidth="1"/>
    <col min="2475" max="2475" width="6.42578125" style="6" bestFit="1" customWidth="1"/>
    <col min="2476" max="2480" width="7.42578125" style="6" bestFit="1" customWidth="1"/>
    <col min="2481" max="2682" width="8.85546875" style="6"/>
    <col min="2683" max="2683" width="25.7109375" style="6" customWidth="1"/>
    <col min="2684" max="2684" width="5.5703125" style="6" customWidth="1"/>
    <col min="2685" max="2685" width="5.28515625" style="6" customWidth="1"/>
    <col min="2686" max="2686" width="5.5703125" style="6" customWidth="1"/>
    <col min="2687" max="2687" width="5.28515625" style="6" customWidth="1"/>
    <col min="2688" max="2688" width="5.5703125" style="6" customWidth="1"/>
    <col min="2689" max="2689" width="5.28515625" style="6" customWidth="1"/>
    <col min="2690" max="2690" width="5.5703125" style="6" customWidth="1"/>
    <col min="2691" max="2691" width="5.28515625" style="6" customWidth="1"/>
    <col min="2692" max="2692" width="5.5703125" style="6" customWidth="1"/>
    <col min="2693" max="2693" width="5.28515625" style="6" customWidth="1"/>
    <col min="2694" max="2695" width="8.85546875" style="6"/>
    <col min="2696" max="2696" width="5.5703125" style="6" customWidth="1"/>
    <col min="2697" max="2697" width="5.28515625" style="6" customWidth="1"/>
    <col min="2698" max="2698" width="5.5703125" style="6" customWidth="1"/>
    <col min="2699" max="2699" width="5.28515625" style="6" customWidth="1"/>
    <col min="2700" max="2700" width="5.5703125" style="6" customWidth="1"/>
    <col min="2701" max="2701" width="5.28515625" style="6" customWidth="1"/>
    <col min="2702" max="2702" width="5.5703125" style="6" customWidth="1"/>
    <col min="2703" max="2703" width="5.28515625" style="6" customWidth="1"/>
    <col min="2704" max="2704" width="5.5703125" style="6" customWidth="1"/>
    <col min="2705" max="2705" width="5.28515625" style="6" customWidth="1"/>
    <col min="2706" max="2706" width="8.85546875" style="6"/>
    <col min="2707" max="2707" width="10.28515625" style="6" customWidth="1"/>
    <col min="2708" max="2708" width="9" style="6" customWidth="1"/>
    <col min="2709" max="2709" width="8.85546875" style="6"/>
    <col min="2710" max="2710" width="10.28515625" style="6" customWidth="1"/>
    <col min="2711" max="2712" width="7.42578125" style="6" bestFit="1" customWidth="1"/>
    <col min="2713" max="2713" width="8.85546875" style="6"/>
    <col min="2714" max="2714" width="10.28515625" style="6" customWidth="1"/>
    <col min="2715" max="2718" width="7.42578125" style="6" bestFit="1" customWidth="1"/>
    <col min="2719" max="2719" width="8.85546875" style="6"/>
    <col min="2720" max="2720" width="9.7109375" style="6" customWidth="1"/>
    <col min="2721" max="2729" width="7.42578125" style="6" bestFit="1" customWidth="1"/>
    <col min="2730" max="2730" width="6.7109375" style="6" bestFit="1" customWidth="1"/>
    <col min="2731" max="2731" width="6.42578125" style="6" bestFit="1" customWidth="1"/>
    <col min="2732" max="2736" width="7.42578125" style="6" bestFit="1" customWidth="1"/>
    <col min="2737" max="2938" width="8.85546875" style="6"/>
    <col min="2939" max="2939" width="25.7109375" style="6" customWidth="1"/>
    <col min="2940" max="2940" width="5.5703125" style="6" customWidth="1"/>
    <col min="2941" max="2941" width="5.28515625" style="6" customWidth="1"/>
    <col min="2942" max="2942" width="5.5703125" style="6" customWidth="1"/>
    <col min="2943" max="2943" width="5.28515625" style="6" customWidth="1"/>
    <col min="2944" max="2944" width="5.5703125" style="6" customWidth="1"/>
    <col min="2945" max="2945" width="5.28515625" style="6" customWidth="1"/>
    <col min="2946" max="2946" width="5.5703125" style="6" customWidth="1"/>
    <col min="2947" max="2947" width="5.28515625" style="6" customWidth="1"/>
    <col min="2948" max="2948" width="5.5703125" style="6" customWidth="1"/>
    <col min="2949" max="2949" width="5.28515625" style="6" customWidth="1"/>
    <col min="2950" max="2951" width="8.85546875" style="6"/>
    <col min="2952" max="2952" width="5.5703125" style="6" customWidth="1"/>
    <col min="2953" max="2953" width="5.28515625" style="6" customWidth="1"/>
    <col min="2954" max="2954" width="5.5703125" style="6" customWidth="1"/>
    <col min="2955" max="2955" width="5.28515625" style="6" customWidth="1"/>
    <col min="2956" max="2956" width="5.5703125" style="6" customWidth="1"/>
    <col min="2957" max="2957" width="5.28515625" style="6" customWidth="1"/>
    <col min="2958" max="2958" width="5.5703125" style="6" customWidth="1"/>
    <col min="2959" max="2959" width="5.28515625" style="6" customWidth="1"/>
    <col min="2960" max="2960" width="5.5703125" style="6" customWidth="1"/>
    <col min="2961" max="2961" width="5.28515625" style="6" customWidth="1"/>
    <col min="2962" max="2962" width="8.85546875" style="6"/>
    <col min="2963" max="2963" width="10.28515625" style="6" customWidth="1"/>
    <col min="2964" max="2964" width="9" style="6" customWidth="1"/>
    <col min="2965" max="2965" width="8.85546875" style="6"/>
    <col min="2966" max="2966" width="10.28515625" style="6" customWidth="1"/>
    <col min="2967" max="2968" width="7.42578125" style="6" bestFit="1" customWidth="1"/>
    <col min="2969" max="2969" width="8.85546875" style="6"/>
    <col min="2970" max="2970" width="10.28515625" style="6" customWidth="1"/>
    <col min="2971" max="2974" width="7.42578125" style="6" bestFit="1" customWidth="1"/>
    <col min="2975" max="2975" width="8.85546875" style="6"/>
    <col min="2976" max="2976" width="9.7109375" style="6" customWidth="1"/>
    <col min="2977" max="2985" width="7.42578125" style="6" bestFit="1" customWidth="1"/>
    <col min="2986" max="2986" width="6.7109375" style="6" bestFit="1" customWidth="1"/>
    <col min="2987" max="2987" width="6.42578125" style="6" bestFit="1" customWidth="1"/>
    <col min="2988" max="2992" width="7.42578125" style="6" bestFit="1" customWidth="1"/>
    <col min="2993" max="3194" width="8.85546875" style="6"/>
    <col min="3195" max="3195" width="25.7109375" style="6" customWidth="1"/>
    <col min="3196" max="3196" width="5.5703125" style="6" customWidth="1"/>
    <col min="3197" max="3197" width="5.28515625" style="6" customWidth="1"/>
    <col min="3198" max="3198" width="5.5703125" style="6" customWidth="1"/>
    <col min="3199" max="3199" width="5.28515625" style="6" customWidth="1"/>
    <col min="3200" max="3200" width="5.5703125" style="6" customWidth="1"/>
    <col min="3201" max="3201" width="5.28515625" style="6" customWidth="1"/>
    <col min="3202" max="3202" width="5.5703125" style="6" customWidth="1"/>
    <col min="3203" max="3203" width="5.28515625" style="6" customWidth="1"/>
    <col min="3204" max="3204" width="5.5703125" style="6" customWidth="1"/>
    <col min="3205" max="3205" width="5.28515625" style="6" customWidth="1"/>
    <col min="3206" max="3207" width="8.85546875" style="6"/>
    <col min="3208" max="3208" width="5.5703125" style="6" customWidth="1"/>
    <col min="3209" max="3209" width="5.28515625" style="6" customWidth="1"/>
    <col min="3210" max="3210" width="5.5703125" style="6" customWidth="1"/>
    <col min="3211" max="3211" width="5.28515625" style="6" customWidth="1"/>
    <col min="3212" max="3212" width="5.5703125" style="6" customWidth="1"/>
    <col min="3213" max="3213" width="5.28515625" style="6" customWidth="1"/>
    <col min="3214" max="3214" width="5.5703125" style="6" customWidth="1"/>
    <col min="3215" max="3215" width="5.28515625" style="6" customWidth="1"/>
    <col min="3216" max="3216" width="5.5703125" style="6" customWidth="1"/>
    <col min="3217" max="3217" width="5.28515625" style="6" customWidth="1"/>
    <col min="3218" max="3218" width="8.85546875" style="6"/>
    <col min="3219" max="3219" width="10.28515625" style="6" customWidth="1"/>
    <col min="3220" max="3220" width="9" style="6" customWidth="1"/>
    <col min="3221" max="3221" width="8.85546875" style="6"/>
    <col min="3222" max="3222" width="10.28515625" style="6" customWidth="1"/>
    <col min="3223" max="3224" width="7.42578125" style="6" bestFit="1" customWidth="1"/>
    <col min="3225" max="3225" width="8.85546875" style="6"/>
    <col min="3226" max="3226" width="10.28515625" style="6" customWidth="1"/>
    <col min="3227" max="3230" width="7.42578125" style="6" bestFit="1" customWidth="1"/>
    <col min="3231" max="3231" width="8.85546875" style="6"/>
    <col min="3232" max="3232" width="9.7109375" style="6" customWidth="1"/>
    <col min="3233" max="3241" width="7.42578125" style="6" bestFit="1" customWidth="1"/>
    <col min="3242" max="3242" width="6.7109375" style="6" bestFit="1" customWidth="1"/>
    <col min="3243" max="3243" width="6.42578125" style="6" bestFit="1" customWidth="1"/>
    <col min="3244" max="3248" width="7.42578125" style="6" bestFit="1" customWidth="1"/>
    <col min="3249" max="3450" width="8.85546875" style="6"/>
    <col min="3451" max="3451" width="25.7109375" style="6" customWidth="1"/>
    <col min="3452" max="3452" width="5.5703125" style="6" customWidth="1"/>
    <col min="3453" max="3453" width="5.28515625" style="6" customWidth="1"/>
    <col min="3454" max="3454" width="5.5703125" style="6" customWidth="1"/>
    <col min="3455" max="3455" width="5.28515625" style="6" customWidth="1"/>
    <col min="3456" max="3456" width="5.5703125" style="6" customWidth="1"/>
    <col min="3457" max="3457" width="5.28515625" style="6" customWidth="1"/>
    <col min="3458" max="3458" width="5.5703125" style="6" customWidth="1"/>
    <col min="3459" max="3459" width="5.28515625" style="6" customWidth="1"/>
    <col min="3460" max="3460" width="5.5703125" style="6" customWidth="1"/>
    <col min="3461" max="3461" width="5.28515625" style="6" customWidth="1"/>
    <col min="3462" max="3463" width="8.85546875" style="6"/>
    <col min="3464" max="3464" width="5.5703125" style="6" customWidth="1"/>
    <col min="3465" max="3465" width="5.28515625" style="6" customWidth="1"/>
    <col min="3466" max="3466" width="5.5703125" style="6" customWidth="1"/>
    <col min="3467" max="3467" width="5.28515625" style="6" customWidth="1"/>
    <col min="3468" max="3468" width="5.5703125" style="6" customWidth="1"/>
    <col min="3469" max="3469" width="5.28515625" style="6" customWidth="1"/>
    <col min="3470" max="3470" width="5.5703125" style="6" customWidth="1"/>
    <col min="3471" max="3471" width="5.28515625" style="6" customWidth="1"/>
    <col min="3472" max="3472" width="5.5703125" style="6" customWidth="1"/>
    <col min="3473" max="3473" width="5.28515625" style="6" customWidth="1"/>
    <col min="3474" max="3474" width="8.85546875" style="6"/>
    <col min="3475" max="3475" width="10.28515625" style="6" customWidth="1"/>
    <col min="3476" max="3476" width="9" style="6" customWidth="1"/>
    <col min="3477" max="3477" width="8.85546875" style="6"/>
    <col min="3478" max="3478" width="10.28515625" style="6" customWidth="1"/>
    <col min="3479" max="3480" width="7.42578125" style="6" bestFit="1" customWidth="1"/>
    <col min="3481" max="3481" width="8.85546875" style="6"/>
    <col min="3482" max="3482" width="10.28515625" style="6" customWidth="1"/>
    <col min="3483" max="3486" width="7.42578125" style="6" bestFit="1" customWidth="1"/>
    <col min="3487" max="3487" width="8.85546875" style="6"/>
    <col min="3488" max="3488" width="9.7109375" style="6" customWidth="1"/>
    <col min="3489" max="3497" width="7.42578125" style="6" bestFit="1" customWidth="1"/>
    <col min="3498" max="3498" width="6.7109375" style="6" bestFit="1" customWidth="1"/>
    <col min="3499" max="3499" width="6.42578125" style="6" bestFit="1" customWidth="1"/>
    <col min="3500" max="3504" width="7.42578125" style="6" bestFit="1" customWidth="1"/>
    <col min="3505" max="3706" width="8.85546875" style="6"/>
    <col min="3707" max="3707" width="25.7109375" style="6" customWidth="1"/>
    <col min="3708" max="3708" width="5.5703125" style="6" customWidth="1"/>
    <col min="3709" max="3709" width="5.28515625" style="6" customWidth="1"/>
    <col min="3710" max="3710" width="5.5703125" style="6" customWidth="1"/>
    <col min="3711" max="3711" width="5.28515625" style="6" customWidth="1"/>
    <col min="3712" max="3712" width="5.5703125" style="6" customWidth="1"/>
    <col min="3713" max="3713" width="5.28515625" style="6" customWidth="1"/>
    <col min="3714" max="3714" width="5.5703125" style="6" customWidth="1"/>
    <col min="3715" max="3715" width="5.28515625" style="6" customWidth="1"/>
    <col min="3716" max="3716" width="5.5703125" style="6" customWidth="1"/>
    <col min="3717" max="3717" width="5.28515625" style="6" customWidth="1"/>
    <col min="3718" max="3719" width="8.85546875" style="6"/>
    <col min="3720" max="3720" width="5.5703125" style="6" customWidth="1"/>
    <col min="3721" max="3721" width="5.28515625" style="6" customWidth="1"/>
    <col min="3722" max="3722" width="5.5703125" style="6" customWidth="1"/>
    <col min="3723" max="3723" width="5.28515625" style="6" customWidth="1"/>
    <col min="3724" max="3724" width="5.5703125" style="6" customWidth="1"/>
    <col min="3725" max="3725" width="5.28515625" style="6" customWidth="1"/>
    <col min="3726" max="3726" width="5.5703125" style="6" customWidth="1"/>
    <col min="3727" max="3727" width="5.28515625" style="6" customWidth="1"/>
    <col min="3728" max="3728" width="5.5703125" style="6" customWidth="1"/>
    <col min="3729" max="3729" width="5.28515625" style="6" customWidth="1"/>
    <col min="3730" max="3730" width="8.85546875" style="6"/>
    <col min="3731" max="3731" width="10.28515625" style="6" customWidth="1"/>
    <col min="3732" max="3732" width="9" style="6" customWidth="1"/>
    <col min="3733" max="3733" width="8.85546875" style="6"/>
    <col min="3734" max="3734" width="10.28515625" style="6" customWidth="1"/>
    <col min="3735" max="3736" width="7.42578125" style="6" bestFit="1" customWidth="1"/>
    <col min="3737" max="3737" width="8.85546875" style="6"/>
    <col min="3738" max="3738" width="10.28515625" style="6" customWidth="1"/>
    <col min="3739" max="3742" width="7.42578125" style="6" bestFit="1" customWidth="1"/>
    <col min="3743" max="3743" width="8.85546875" style="6"/>
    <col min="3744" max="3744" width="9.7109375" style="6" customWidth="1"/>
    <col min="3745" max="3753" width="7.42578125" style="6" bestFit="1" customWidth="1"/>
    <col min="3754" max="3754" width="6.7109375" style="6" bestFit="1" customWidth="1"/>
    <col min="3755" max="3755" width="6.42578125" style="6" bestFit="1" customWidth="1"/>
    <col min="3756" max="3760" width="7.42578125" style="6" bestFit="1" customWidth="1"/>
    <col min="3761" max="3962" width="8.85546875" style="6"/>
    <col min="3963" max="3963" width="25.7109375" style="6" customWidth="1"/>
    <col min="3964" max="3964" width="5.5703125" style="6" customWidth="1"/>
    <col min="3965" max="3965" width="5.28515625" style="6" customWidth="1"/>
    <col min="3966" max="3966" width="5.5703125" style="6" customWidth="1"/>
    <col min="3967" max="3967" width="5.28515625" style="6" customWidth="1"/>
    <col min="3968" max="3968" width="5.5703125" style="6" customWidth="1"/>
    <col min="3969" max="3969" width="5.28515625" style="6" customWidth="1"/>
    <col min="3970" max="3970" width="5.5703125" style="6" customWidth="1"/>
    <col min="3971" max="3971" width="5.28515625" style="6" customWidth="1"/>
    <col min="3972" max="3972" width="5.5703125" style="6" customWidth="1"/>
    <col min="3973" max="3973" width="5.28515625" style="6" customWidth="1"/>
    <col min="3974" max="3975" width="8.85546875" style="6"/>
    <col min="3976" max="3976" width="5.5703125" style="6" customWidth="1"/>
    <col min="3977" max="3977" width="5.28515625" style="6" customWidth="1"/>
    <col min="3978" max="3978" width="5.5703125" style="6" customWidth="1"/>
    <col min="3979" max="3979" width="5.28515625" style="6" customWidth="1"/>
    <col min="3980" max="3980" width="5.5703125" style="6" customWidth="1"/>
    <col min="3981" max="3981" width="5.28515625" style="6" customWidth="1"/>
    <col min="3982" max="3982" width="5.5703125" style="6" customWidth="1"/>
    <col min="3983" max="3983" width="5.28515625" style="6" customWidth="1"/>
    <col min="3984" max="3984" width="5.5703125" style="6" customWidth="1"/>
    <col min="3985" max="3985" width="5.28515625" style="6" customWidth="1"/>
    <col min="3986" max="3986" width="8.85546875" style="6"/>
    <col min="3987" max="3987" width="10.28515625" style="6" customWidth="1"/>
    <col min="3988" max="3988" width="9" style="6" customWidth="1"/>
    <col min="3989" max="3989" width="8.85546875" style="6"/>
    <col min="3990" max="3990" width="10.28515625" style="6" customWidth="1"/>
    <col min="3991" max="3992" width="7.42578125" style="6" bestFit="1" customWidth="1"/>
    <col min="3993" max="3993" width="8.85546875" style="6"/>
    <col min="3994" max="3994" width="10.28515625" style="6" customWidth="1"/>
    <col min="3995" max="3998" width="7.42578125" style="6" bestFit="1" customWidth="1"/>
    <col min="3999" max="3999" width="8.85546875" style="6"/>
    <col min="4000" max="4000" width="9.7109375" style="6" customWidth="1"/>
    <col min="4001" max="4009" width="7.42578125" style="6" bestFit="1" customWidth="1"/>
    <col min="4010" max="4010" width="6.7109375" style="6" bestFit="1" customWidth="1"/>
    <col min="4011" max="4011" width="6.42578125" style="6" bestFit="1" customWidth="1"/>
    <col min="4012" max="4016" width="7.42578125" style="6" bestFit="1" customWidth="1"/>
    <col min="4017" max="4218" width="8.85546875" style="6"/>
    <col min="4219" max="4219" width="25.7109375" style="6" customWidth="1"/>
    <col min="4220" max="4220" width="5.5703125" style="6" customWidth="1"/>
    <col min="4221" max="4221" width="5.28515625" style="6" customWidth="1"/>
    <col min="4222" max="4222" width="5.5703125" style="6" customWidth="1"/>
    <col min="4223" max="4223" width="5.28515625" style="6" customWidth="1"/>
    <col min="4224" max="4224" width="5.5703125" style="6" customWidth="1"/>
    <col min="4225" max="4225" width="5.28515625" style="6" customWidth="1"/>
    <col min="4226" max="4226" width="5.5703125" style="6" customWidth="1"/>
    <col min="4227" max="4227" width="5.28515625" style="6" customWidth="1"/>
    <col min="4228" max="4228" width="5.5703125" style="6" customWidth="1"/>
    <col min="4229" max="4229" width="5.28515625" style="6" customWidth="1"/>
    <col min="4230" max="4231" width="8.85546875" style="6"/>
    <col min="4232" max="4232" width="5.5703125" style="6" customWidth="1"/>
    <col min="4233" max="4233" width="5.28515625" style="6" customWidth="1"/>
    <col min="4234" max="4234" width="5.5703125" style="6" customWidth="1"/>
    <col min="4235" max="4235" width="5.28515625" style="6" customWidth="1"/>
    <col min="4236" max="4236" width="5.5703125" style="6" customWidth="1"/>
    <col min="4237" max="4237" width="5.28515625" style="6" customWidth="1"/>
    <col min="4238" max="4238" width="5.5703125" style="6" customWidth="1"/>
    <col min="4239" max="4239" width="5.28515625" style="6" customWidth="1"/>
    <col min="4240" max="4240" width="5.5703125" style="6" customWidth="1"/>
    <col min="4241" max="4241" width="5.28515625" style="6" customWidth="1"/>
    <col min="4242" max="4242" width="8.85546875" style="6"/>
    <col min="4243" max="4243" width="10.28515625" style="6" customWidth="1"/>
    <col min="4244" max="4244" width="9" style="6" customWidth="1"/>
    <col min="4245" max="4245" width="8.85546875" style="6"/>
    <col min="4246" max="4246" width="10.28515625" style="6" customWidth="1"/>
    <col min="4247" max="4248" width="7.42578125" style="6" bestFit="1" customWidth="1"/>
    <col min="4249" max="4249" width="8.85546875" style="6"/>
    <col min="4250" max="4250" width="10.28515625" style="6" customWidth="1"/>
    <col min="4251" max="4254" width="7.42578125" style="6" bestFit="1" customWidth="1"/>
    <col min="4255" max="4255" width="8.85546875" style="6"/>
    <col min="4256" max="4256" width="9.7109375" style="6" customWidth="1"/>
    <col min="4257" max="4265" width="7.42578125" style="6" bestFit="1" customWidth="1"/>
    <col min="4266" max="4266" width="6.7109375" style="6" bestFit="1" customWidth="1"/>
    <col min="4267" max="4267" width="6.42578125" style="6" bestFit="1" customWidth="1"/>
    <col min="4268" max="4272" width="7.42578125" style="6" bestFit="1" customWidth="1"/>
    <col min="4273" max="4474" width="8.85546875" style="6"/>
    <col min="4475" max="4475" width="25.7109375" style="6" customWidth="1"/>
    <col min="4476" max="4476" width="5.5703125" style="6" customWidth="1"/>
    <col min="4477" max="4477" width="5.28515625" style="6" customWidth="1"/>
    <col min="4478" max="4478" width="5.5703125" style="6" customWidth="1"/>
    <col min="4479" max="4479" width="5.28515625" style="6" customWidth="1"/>
    <col min="4480" max="4480" width="5.5703125" style="6" customWidth="1"/>
    <col min="4481" max="4481" width="5.28515625" style="6" customWidth="1"/>
    <col min="4482" max="4482" width="5.5703125" style="6" customWidth="1"/>
    <col min="4483" max="4483" width="5.28515625" style="6" customWidth="1"/>
    <col min="4484" max="4484" width="5.5703125" style="6" customWidth="1"/>
    <col min="4485" max="4485" width="5.28515625" style="6" customWidth="1"/>
    <col min="4486" max="4487" width="8.85546875" style="6"/>
    <col min="4488" max="4488" width="5.5703125" style="6" customWidth="1"/>
    <col min="4489" max="4489" width="5.28515625" style="6" customWidth="1"/>
    <col min="4490" max="4490" width="5.5703125" style="6" customWidth="1"/>
    <col min="4491" max="4491" width="5.28515625" style="6" customWidth="1"/>
    <col min="4492" max="4492" width="5.5703125" style="6" customWidth="1"/>
    <col min="4493" max="4493" width="5.28515625" style="6" customWidth="1"/>
    <col min="4494" max="4494" width="5.5703125" style="6" customWidth="1"/>
    <col min="4495" max="4495" width="5.28515625" style="6" customWidth="1"/>
    <col min="4496" max="4496" width="5.5703125" style="6" customWidth="1"/>
    <col min="4497" max="4497" width="5.28515625" style="6" customWidth="1"/>
    <col min="4498" max="4498" width="8.85546875" style="6"/>
    <col min="4499" max="4499" width="10.28515625" style="6" customWidth="1"/>
    <col min="4500" max="4500" width="9" style="6" customWidth="1"/>
    <col min="4501" max="4501" width="8.85546875" style="6"/>
    <col min="4502" max="4502" width="10.28515625" style="6" customWidth="1"/>
    <col min="4503" max="4504" width="7.42578125" style="6" bestFit="1" customWidth="1"/>
    <col min="4505" max="4505" width="8.85546875" style="6"/>
    <col min="4506" max="4506" width="10.28515625" style="6" customWidth="1"/>
    <col min="4507" max="4510" width="7.42578125" style="6" bestFit="1" customWidth="1"/>
    <col min="4511" max="4511" width="8.85546875" style="6"/>
    <col min="4512" max="4512" width="9.7109375" style="6" customWidth="1"/>
    <col min="4513" max="4521" width="7.42578125" style="6" bestFit="1" customWidth="1"/>
    <col min="4522" max="4522" width="6.7109375" style="6" bestFit="1" customWidth="1"/>
    <col min="4523" max="4523" width="6.42578125" style="6" bestFit="1" customWidth="1"/>
    <col min="4524" max="4528" width="7.42578125" style="6" bestFit="1" customWidth="1"/>
    <col min="4529" max="4730" width="8.85546875" style="6"/>
    <col min="4731" max="4731" width="25.7109375" style="6" customWidth="1"/>
    <col min="4732" max="4732" width="5.5703125" style="6" customWidth="1"/>
    <col min="4733" max="4733" width="5.28515625" style="6" customWidth="1"/>
    <col min="4734" max="4734" width="5.5703125" style="6" customWidth="1"/>
    <col min="4735" max="4735" width="5.28515625" style="6" customWidth="1"/>
    <col min="4736" max="4736" width="5.5703125" style="6" customWidth="1"/>
    <col min="4737" max="4737" width="5.28515625" style="6" customWidth="1"/>
    <col min="4738" max="4738" width="5.5703125" style="6" customWidth="1"/>
    <col min="4739" max="4739" width="5.28515625" style="6" customWidth="1"/>
    <col min="4740" max="4740" width="5.5703125" style="6" customWidth="1"/>
    <col min="4741" max="4741" width="5.28515625" style="6" customWidth="1"/>
    <col min="4742" max="4743" width="8.85546875" style="6"/>
    <col min="4744" max="4744" width="5.5703125" style="6" customWidth="1"/>
    <col min="4745" max="4745" width="5.28515625" style="6" customWidth="1"/>
    <col min="4746" max="4746" width="5.5703125" style="6" customWidth="1"/>
    <col min="4747" max="4747" width="5.28515625" style="6" customWidth="1"/>
    <col min="4748" max="4748" width="5.5703125" style="6" customWidth="1"/>
    <col min="4749" max="4749" width="5.28515625" style="6" customWidth="1"/>
    <col min="4750" max="4750" width="5.5703125" style="6" customWidth="1"/>
    <col min="4751" max="4751" width="5.28515625" style="6" customWidth="1"/>
    <col min="4752" max="4752" width="5.5703125" style="6" customWidth="1"/>
    <col min="4753" max="4753" width="5.28515625" style="6" customWidth="1"/>
    <col min="4754" max="4754" width="8.85546875" style="6"/>
    <col min="4755" max="4755" width="10.28515625" style="6" customWidth="1"/>
    <col min="4756" max="4756" width="9" style="6" customWidth="1"/>
    <col min="4757" max="4757" width="8.85546875" style="6"/>
    <col min="4758" max="4758" width="10.28515625" style="6" customWidth="1"/>
    <col min="4759" max="4760" width="7.42578125" style="6" bestFit="1" customWidth="1"/>
    <col min="4761" max="4761" width="8.85546875" style="6"/>
    <col min="4762" max="4762" width="10.28515625" style="6" customWidth="1"/>
    <col min="4763" max="4766" width="7.42578125" style="6" bestFit="1" customWidth="1"/>
    <col min="4767" max="4767" width="8.85546875" style="6"/>
    <col min="4768" max="4768" width="9.7109375" style="6" customWidth="1"/>
    <col min="4769" max="4777" width="7.42578125" style="6" bestFit="1" customWidth="1"/>
    <col min="4778" max="4778" width="6.7109375" style="6" bestFit="1" customWidth="1"/>
    <col min="4779" max="4779" width="6.42578125" style="6" bestFit="1" customWidth="1"/>
    <col min="4780" max="4784" width="7.42578125" style="6" bestFit="1" customWidth="1"/>
    <col min="4785" max="4986" width="8.85546875" style="6"/>
    <col min="4987" max="4987" width="25.7109375" style="6" customWidth="1"/>
    <col min="4988" max="4988" width="5.5703125" style="6" customWidth="1"/>
    <col min="4989" max="4989" width="5.28515625" style="6" customWidth="1"/>
    <col min="4990" max="4990" width="5.5703125" style="6" customWidth="1"/>
    <col min="4991" max="4991" width="5.28515625" style="6" customWidth="1"/>
    <col min="4992" max="4992" width="5.5703125" style="6" customWidth="1"/>
    <col min="4993" max="4993" width="5.28515625" style="6" customWidth="1"/>
    <col min="4994" max="4994" width="5.5703125" style="6" customWidth="1"/>
    <col min="4995" max="4995" width="5.28515625" style="6" customWidth="1"/>
    <col min="4996" max="4996" width="5.5703125" style="6" customWidth="1"/>
    <col min="4997" max="4997" width="5.28515625" style="6" customWidth="1"/>
    <col min="4998" max="4999" width="8.85546875" style="6"/>
    <col min="5000" max="5000" width="5.5703125" style="6" customWidth="1"/>
    <col min="5001" max="5001" width="5.28515625" style="6" customWidth="1"/>
    <col min="5002" max="5002" width="5.5703125" style="6" customWidth="1"/>
    <col min="5003" max="5003" width="5.28515625" style="6" customWidth="1"/>
    <col min="5004" max="5004" width="5.5703125" style="6" customWidth="1"/>
    <col min="5005" max="5005" width="5.28515625" style="6" customWidth="1"/>
    <col min="5006" max="5006" width="5.5703125" style="6" customWidth="1"/>
    <col min="5007" max="5007" width="5.28515625" style="6" customWidth="1"/>
    <col min="5008" max="5008" width="5.5703125" style="6" customWidth="1"/>
    <col min="5009" max="5009" width="5.28515625" style="6" customWidth="1"/>
    <col min="5010" max="5010" width="8.85546875" style="6"/>
    <col min="5011" max="5011" width="10.28515625" style="6" customWidth="1"/>
    <col min="5012" max="5012" width="9" style="6" customWidth="1"/>
    <col min="5013" max="5013" width="8.85546875" style="6"/>
    <col min="5014" max="5014" width="10.28515625" style="6" customWidth="1"/>
    <col min="5015" max="5016" width="7.42578125" style="6" bestFit="1" customWidth="1"/>
    <col min="5017" max="5017" width="8.85546875" style="6"/>
    <col min="5018" max="5018" width="10.28515625" style="6" customWidth="1"/>
    <col min="5019" max="5022" width="7.42578125" style="6" bestFit="1" customWidth="1"/>
    <col min="5023" max="5023" width="8.85546875" style="6"/>
    <col min="5024" max="5024" width="9.7109375" style="6" customWidth="1"/>
    <col min="5025" max="5033" width="7.42578125" style="6" bestFit="1" customWidth="1"/>
    <col min="5034" max="5034" width="6.7109375" style="6" bestFit="1" customWidth="1"/>
    <col min="5035" max="5035" width="6.42578125" style="6" bestFit="1" customWidth="1"/>
    <col min="5036" max="5040" width="7.42578125" style="6" bestFit="1" customWidth="1"/>
    <col min="5041" max="5242" width="8.85546875" style="6"/>
    <col min="5243" max="5243" width="25.7109375" style="6" customWidth="1"/>
    <col min="5244" max="5244" width="5.5703125" style="6" customWidth="1"/>
    <col min="5245" max="5245" width="5.28515625" style="6" customWidth="1"/>
    <col min="5246" max="5246" width="5.5703125" style="6" customWidth="1"/>
    <col min="5247" max="5247" width="5.28515625" style="6" customWidth="1"/>
    <col min="5248" max="5248" width="5.5703125" style="6" customWidth="1"/>
    <col min="5249" max="5249" width="5.28515625" style="6" customWidth="1"/>
    <col min="5250" max="5250" width="5.5703125" style="6" customWidth="1"/>
    <col min="5251" max="5251" width="5.28515625" style="6" customWidth="1"/>
    <col min="5252" max="5252" width="5.5703125" style="6" customWidth="1"/>
    <col min="5253" max="5253" width="5.28515625" style="6" customWidth="1"/>
    <col min="5254" max="5255" width="8.85546875" style="6"/>
    <col min="5256" max="5256" width="5.5703125" style="6" customWidth="1"/>
    <col min="5257" max="5257" width="5.28515625" style="6" customWidth="1"/>
    <col min="5258" max="5258" width="5.5703125" style="6" customWidth="1"/>
    <col min="5259" max="5259" width="5.28515625" style="6" customWidth="1"/>
    <col min="5260" max="5260" width="5.5703125" style="6" customWidth="1"/>
    <col min="5261" max="5261" width="5.28515625" style="6" customWidth="1"/>
    <col min="5262" max="5262" width="5.5703125" style="6" customWidth="1"/>
    <col min="5263" max="5263" width="5.28515625" style="6" customWidth="1"/>
    <col min="5264" max="5264" width="5.5703125" style="6" customWidth="1"/>
    <col min="5265" max="5265" width="5.28515625" style="6" customWidth="1"/>
    <col min="5266" max="5266" width="8.85546875" style="6"/>
    <col min="5267" max="5267" width="10.28515625" style="6" customWidth="1"/>
    <col min="5268" max="5268" width="9" style="6" customWidth="1"/>
    <col min="5269" max="5269" width="8.85546875" style="6"/>
    <col min="5270" max="5270" width="10.28515625" style="6" customWidth="1"/>
    <col min="5271" max="5272" width="7.42578125" style="6" bestFit="1" customWidth="1"/>
    <col min="5273" max="5273" width="8.85546875" style="6"/>
    <col min="5274" max="5274" width="10.28515625" style="6" customWidth="1"/>
    <col min="5275" max="5278" width="7.42578125" style="6" bestFit="1" customWidth="1"/>
    <col min="5279" max="5279" width="8.85546875" style="6"/>
    <col min="5280" max="5280" width="9.7109375" style="6" customWidth="1"/>
    <col min="5281" max="5289" width="7.42578125" style="6" bestFit="1" customWidth="1"/>
    <col min="5290" max="5290" width="6.7109375" style="6" bestFit="1" customWidth="1"/>
    <col min="5291" max="5291" width="6.42578125" style="6" bestFit="1" customWidth="1"/>
    <col min="5292" max="5296" width="7.42578125" style="6" bestFit="1" customWidth="1"/>
    <col min="5297" max="5498" width="8.85546875" style="6"/>
    <col min="5499" max="5499" width="25.7109375" style="6" customWidth="1"/>
    <col min="5500" max="5500" width="5.5703125" style="6" customWidth="1"/>
    <col min="5501" max="5501" width="5.28515625" style="6" customWidth="1"/>
    <col min="5502" max="5502" width="5.5703125" style="6" customWidth="1"/>
    <col min="5503" max="5503" width="5.28515625" style="6" customWidth="1"/>
    <col min="5504" max="5504" width="5.5703125" style="6" customWidth="1"/>
    <col min="5505" max="5505" width="5.28515625" style="6" customWidth="1"/>
    <col min="5506" max="5506" width="5.5703125" style="6" customWidth="1"/>
    <col min="5507" max="5507" width="5.28515625" style="6" customWidth="1"/>
    <col min="5508" max="5508" width="5.5703125" style="6" customWidth="1"/>
    <col min="5509" max="5509" width="5.28515625" style="6" customWidth="1"/>
    <col min="5510" max="5511" width="8.85546875" style="6"/>
    <col min="5512" max="5512" width="5.5703125" style="6" customWidth="1"/>
    <col min="5513" max="5513" width="5.28515625" style="6" customWidth="1"/>
    <col min="5514" max="5514" width="5.5703125" style="6" customWidth="1"/>
    <col min="5515" max="5515" width="5.28515625" style="6" customWidth="1"/>
    <col min="5516" max="5516" width="5.5703125" style="6" customWidth="1"/>
    <col min="5517" max="5517" width="5.28515625" style="6" customWidth="1"/>
    <col min="5518" max="5518" width="5.5703125" style="6" customWidth="1"/>
    <col min="5519" max="5519" width="5.28515625" style="6" customWidth="1"/>
    <col min="5520" max="5520" width="5.5703125" style="6" customWidth="1"/>
    <col min="5521" max="5521" width="5.28515625" style="6" customWidth="1"/>
    <col min="5522" max="5522" width="8.85546875" style="6"/>
    <col min="5523" max="5523" width="10.28515625" style="6" customWidth="1"/>
    <col min="5524" max="5524" width="9" style="6" customWidth="1"/>
    <col min="5525" max="5525" width="8.85546875" style="6"/>
    <col min="5526" max="5526" width="10.28515625" style="6" customWidth="1"/>
    <col min="5527" max="5528" width="7.42578125" style="6" bestFit="1" customWidth="1"/>
    <col min="5529" max="5529" width="8.85546875" style="6"/>
    <col min="5530" max="5530" width="10.28515625" style="6" customWidth="1"/>
    <col min="5531" max="5534" width="7.42578125" style="6" bestFit="1" customWidth="1"/>
    <col min="5535" max="5535" width="8.85546875" style="6"/>
    <col min="5536" max="5536" width="9.7109375" style="6" customWidth="1"/>
    <col min="5537" max="5545" width="7.42578125" style="6" bestFit="1" customWidth="1"/>
    <col min="5546" max="5546" width="6.7109375" style="6" bestFit="1" customWidth="1"/>
    <col min="5547" max="5547" width="6.42578125" style="6" bestFit="1" customWidth="1"/>
    <col min="5548" max="5552" width="7.42578125" style="6" bestFit="1" customWidth="1"/>
    <col min="5553" max="5754" width="8.85546875" style="6"/>
    <col min="5755" max="5755" width="25.7109375" style="6" customWidth="1"/>
    <col min="5756" max="5756" width="5.5703125" style="6" customWidth="1"/>
    <col min="5757" max="5757" width="5.28515625" style="6" customWidth="1"/>
    <col min="5758" max="5758" width="5.5703125" style="6" customWidth="1"/>
    <col min="5759" max="5759" width="5.28515625" style="6" customWidth="1"/>
    <col min="5760" max="5760" width="5.5703125" style="6" customWidth="1"/>
    <col min="5761" max="5761" width="5.28515625" style="6" customWidth="1"/>
    <col min="5762" max="5762" width="5.5703125" style="6" customWidth="1"/>
    <col min="5763" max="5763" width="5.28515625" style="6" customWidth="1"/>
    <col min="5764" max="5764" width="5.5703125" style="6" customWidth="1"/>
    <col min="5765" max="5765" width="5.28515625" style="6" customWidth="1"/>
    <col min="5766" max="5767" width="8.85546875" style="6"/>
    <col min="5768" max="5768" width="5.5703125" style="6" customWidth="1"/>
    <col min="5769" max="5769" width="5.28515625" style="6" customWidth="1"/>
    <col min="5770" max="5770" width="5.5703125" style="6" customWidth="1"/>
    <col min="5771" max="5771" width="5.28515625" style="6" customWidth="1"/>
    <col min="5772" max="5772" width="5.5703125" style="6" customWidth="1"/>
    <col min="5773" max="5773" width="5.28515625" style="6" customWidth="1"/>
    <col min="5774" max="5774" width="5.5703125" style="6" customWidth="1"/>
    <col min="5775" max="5775" width="5.28515625" style="6" customWidth="1"/>
    <col min="5776" max="5776" width="5.5703125" style="6" customWidth="1"/>
    <col min="5777" max="5777" width="5.28515625" style="6" customWidth="1"/>
    <col min="5778" max="5778" width="8.85546875" style="6"/>
    <col min="5779" max="5779" width="10.28515625" style="6" customWidth="1"/>
    <col min="5780" max="5780" width="9" style="6" customWidth="1"/>
    <col min="5781" max="5781" width="8.85546875" style="6"/>
    <col min="5782" max="5782" width="10.28515625" style="6" customWidth="1"/>
    <col min="5783" max="5784" width="7.42578125" style="6" bestFit="1" customWidth="1"/>
    <col min="5785" max="5785" width="8.85546875" style="6"/>
    <col min="5786" max="5786" width="10.28515625" style="6" customWidth="1"/>
    <col min="5787" max="5790" width="7.42578125" style="6" bestFit="1" customWidth="1"/>
    <col min="5791" max="5791" width="8.85546875" style="6"/>
    <col min="5792" max="5792" width="9.7109375" style="6" customWidth="1"/>
    <col min="5793" max="5801" width="7.42578125" style="6" bestFit="1" customWidth="1"/>
    <col min="5802" max="5802" width="6.7109375" style="6" bestFit="1" customWidth="1"/>
    <col min="5803" max="5803" width="6.42578125" style="6" bestFit="1" customWidth="1"/>
    <col min="5804" max="5808" width="7.42578125" style="6" bestFit="1" customWidth="1"/>
    <col min="5809" max="6010" width="8.85546875" style="6"/>
    <col min="6011" max="6011" width="25.7109375" style="6" customWidth="1"/>
    <col min="6012" max="6012" width="5.5703125" style="6" customWidth="1"/>
    <col min="6013" max="6013" width="5.28515625" style="6" customWidth="1"/>
    <col min="6014" max="6014" width="5.5703125" style="6" customWidth="1"/>
    <col min="6015" max="6015" width="5.28515625" style="6" customWidth="1"/>
    <col min="6016" max="6016" width="5.5703125" style="6" customWidth="1"/>
    <col min="6017" max="6017" width="5.28515625" style="6" customWidth="1"/>
    <col min="6018" max="6018" width="5.5703125" style="6" customWidth="1"/>
    <col min="6019" max="6019" width="5.28515625" style="6" customWidth="1"/>
    <col min="6020" max="6020" width="5.5703125" style="6" customWidth="1"/>
    <col min="6021" max="6021" width="5.28515625" style="6" customWidth="1"/>
    <col min="6022" max="6023" width="8.85546875" style="6"/>
    <col min="6024" max="6024" width="5.5703125" style="6" customWidth="1"/>
    <col min="6025" max="6025" width="5.28515625" style="6" customWidth="1"/>
    <col min="6026" max="6026" width="5.5703125" style="6" customWidth="1"/>
    <col min="6027" max="6027" width="5.28515625" style="6" customWidth="1"/>
    <col min="6028" max="6028" width="5.5703125" style="6" customWidth="1"/>
    <col min="6029" max="6029" width="5.28515625" style="6" customWidth="1"/>
    <col min="6030" max="6030" width="5.5703125" style="6" customWidth="1"/>
    <col min="6031" max="6031" width="5.28515625" style="6" customWidth="1"/>
    <col min="6032" max="6032" width="5.5703125" style="6" customWidth="1"/>
    <col min="6033" max="6033" width="5.28515625" style="6" customWidth="1"/>
    <col min="6034" max="6034" width="8.85546875" style="6"/>
    <col min="6035" max="6035" width="10.28515625" style="6" customWidth="1"/>
    <col min="6036" max="6036" width="9" style="6" customWidth="1"/>
    <col min="6037" max="6037" width="8.85546875" style="6"/>
    <col min="6038" max="6038" width="10.28515625" style="6" customWidth="1"/>
    <col min="6039" max="6040" width="7.42578125" style="6" bestFit="1" customWidth="1"/>
    <col min="6041" max="6041" width="8.85546875" style="6"/>
    <col min="6042" max="6042" width="10.28515625" style="6" customWidth="1"/>
    <col min="6043" max="6046" width="7.42578125" style="6" bestFit="1" customWidth="1"/>
    <col min="6047" max="6047" width="8.85546875" style="6"/>
    <col min="6048" max="6048" width="9.7109375" style="6" customWidth="1"/>
    <col min="6049" max="6057" width="7.42578125" style="6" bestFit="1" customWidth="1"/>
    <col min="6058" max="6058" width="6.7109375" style="6" bestFit="1" customWidth="1"/>
    <col min="6059" max="6059" width="6.42578125" style="6" bestFit="1" customWidth="1"/>
    <col min="6060" max="6064" width="7.42578125" style="6" bestFit="1" customWidth="1"/>
    <col min="6065" max="6266" width="8.85546875" style="6"/>
    <col min="6267" max="6267" width="25.7109375" style="6" customWidth="1"/>
    <col min="6268" max="6268" width="5.5703125" style="6" customWidth="1"/>
    <col min="6269" max="6269" width="5.28515625" style="6" customWidth="1"/>
    <col min="6270" max="6270" width="5.5703125" style="6" customWidth="1"/>
    <col min="6271" max="6271" width="5.28515625" style="6" customWidth="1"/>
    <col min="6272" max="6272" width="5.5703125" style="6" customWidth="1"/>
    <col min="6273" max="6273" width="5.28515625" style="6" customWidth="1"/>
    <col min="6274" max="6274" width="5.5703125" style="6" customWidth="1"/>
    <col min="6275" max="6275" width="5.28515625" style="6" customWidth="1"/>
    <col min="6276" max="6276" width="5.5703125" style="6" customWidth="1"/>
    <col min="6277" max="6277" width="5.28515625" style="6" customWidth="1"/>
    <col min="6278" max="6279" width="8.85546875" style="6"/>
    <col min="6280" max="6280" width="5.5703125" style="6" customWidth="1"/>
    <col min="6281" max="6281" width="5.28515625" style="6" customWidth="1"/>
    <col min="6282" max="6282" width="5.5703125" style="6" customWidth="1"/>
    <col min="6283" max="6283" width="5.28515625" style="6" customWidth="1"/>
    <col min="6284" max="6284" width="5.5703125" style="6" customWidth="1"/>
    <col min="6285" max="6285" width="5.28515625" style="6" customWidth="1"/>
    <col min="6286" max="6286" width="5.5703125" style="6" customWidth="1"/>
    <col min="6287" max="6287" width="5.28515625" style="6" customWidth="1"/>
    <col min="6288" max="6288" width="5.5703125" style="6" customWidth="1"/>
    <col min="6289" max="6289" width="5.28515625" style="6" customWidth="1"/>
    <col min="6290" max="6290" width="8.85546875" style="6"/>
    <col min="6291" max="6291" width="10.28515625" style="6" customWidth="1"/>
    <col min="6292" max="6292" width="9" style="6" customWidth="1"/>
    <col min="6293" max="6293" width="8.85546875" style="6"/>
    <col min="6294" max="6294" width="10.28515625" style="6" customWidth="1"/>
    <col min="6295" max="6296" width="7.42578125" style="6" bestFit="1" customWidth="1"/>
    <col min="6297" max="6297" width="8.85546875" style="6"/>
    <col min="6298" max="6298" width="10.28515625" style="6" customWidth="1"/>
    <col min="6299" max="6302" width="7.42578125" style="6" bestFit="1" customWidth="1"/>
    <col min="6303" max="6303" width="8.85546875" style="6"/>
    <col min="6304" max="6304" width="9.7109375" style="6" customWidth="1"/>
    <col min="6305" max="6313" width="7.42578125" style="6" bestFit="1" customWidth="1"/>
    <col min="6314" max="6314" width="6.7109375" style="6" bestFit="1" customWidth="1"/>
    <col min="6315" max="6315" width="6.42578125" style="6" bestFit="1" customWidth="1"/>
    <col min="6316" max="6320" width="7.42578125" style="6" bestFit="1" customWidth="1"/>
    <col min="6321" max="6522" width="8.85546875" style="6"/>
    <col min="6523" max="6523" width="25.7109375" style="6" customWidth="1"/>
    <col min="6524" max="6524" width="5.5703125" style="6" customWidth="1"/>
    <col min="6525" max="6525" width="5.28515625" style="6" customWidth="1"/>
    <col min="6526" max="6526" width="5.5703125" style="6" customWidth="1"/>
    <col min="6527" max="6527" width="5.28515625" style="6" customWidth="1"/>
    <col min="6528" max="6528" width="5.5703125" style="6" customWidth="1"/>
    <col min="6529" max="6529" width="5.28515625" style="6" customWidth="1"/>
    <col min="6530" max="6530" width="5.5703125" style="6" customWidth="1"/>
    <col min="6531" max="6531" width="5.28515625" style="6" customWidth="1"/>
    <col min="6532" max="6532" width="5.5703125" style="6" customWidth="1"/>
    <col min="6533" max="6533" width="5.28515625" style="6" customWidth="1"/>
    <col min="6534" max="6535" width="8.85546875" style="6"/>
    <col min="6536" max="6536" width="5.5703125" style="6" customWidth="1"/>
    <col min="6537" max="6537" width="5.28515625" style="6" customWidth="1"/>
    <col min="6538" max="6538" width="5.5703125" style="6" customWidth="1"/>
    <col min="6539" max="6539" width="5.28515625" style="6" customWidth="1"/>
    <col min="6540" max="6540" width="5.5703125" style="6" customWidth="1"/>
    <col min="6541" max="6541" width="5.28515625" style="6" customWidth="1"/>
    <col min="6542" max="6542" width="5.5703125" style="6" customWidth="1"/>
    <col min="6543" max="6543" width="5.28515625" style="6" customWidth="1"/>
    <col min="6544" max="6544" width="5.5703125" style="6" customWidth="1"/>
    <col min="6545" max="6545" width="5.28515625" style="6" customWidth="1"/>
    <col min="6546" max="6546" width="8.85546875" style="6"/>
    <col min="6547" max="6547" width="10.28515625" style="6" customWidth="1"/>
    <col min="6548" max="6548" width="9" style="6" customWidth="1"/>
    <col min="6549" max="6549" width="8.85546875" style="6"/>
    <col min="6550" max="6550" width="10.28515625" style="6" customWidth="1"/>
    <col min="6551" max="6552" width="7.42578125" style="6" bestFit="1" customWidth="1"/>
    <col min="6553" max="6553" width="8.85546875" style="6"/>
    <col min="6554" max="6554" width="10.28515625" style="6" customWidth="1"/>
    <col min="6555" max="6558" width="7.42578125" style="6" bestFit="1" customWidth="1"/>
    <col min="6559" max="6559" width="8.85546875" style="6"/>
    <col min="6560" max="6560" width="9.7109375" style="6" customWidth="1"/>
    <col min="6561" max="6569" width="7.42578125" style="6" bestFit="1" customWidth="1"/>
    <col min="6570" max="6570" width="6.7109375" style="6" bestFit="1" customWidth="1"/>
    <col min="6571" max="6571" width="6.42578125" style="6" bestFit="1" customWidth="1"/>
    <col min="6572" max="6576" width="7.42578125" style="6" bestFit="1" customWidth="1"/>
    <col min="6577" max="6778" width="8.85546875" style="6"/>
    <col min="6779" max="6779" width="25.7109375" style="6" customWidth="1"/>
    <col min="6780" max="6780" width="5.5703125" style="6" customWidth="1"/>
    <col min="6781" max="6781" width="5.28515625" style="6" customWidth="1"/>
    <col min="6782" max="6782" width="5.5703125" style="6" customWidth="1"/>
    <col min="6783" max="6783" width="5.28515625" style="6" customWidth="1"/>
    <col min="6784" max="6784" width="5.5703125" style="6" customWidth="1"/>
    <col min="6785" max="6785" width="5.28515625" style="6" customWidth="1"/>
    <col min="6786" max="6786" width="5.5703125" style="6" customWidth="1"/>
    <col min="6787" max="6787" width="5.28515625" style="6" customWidth="1"/>
    <col min="6788" max="6788" width="5.5703125" style="6" customWidth="1"/>
    <col min="6789" max="6789" width="5.28515625" style="6" customWidth="1"/>
    <col min="6790" max="6791" width="8.85546875" style="6"/>
    <col min="6792" max="6792" width="5.5703125" style="6" customWidth="1"/>
    <col min="6793" max="6793" width="5.28515625" style="6" customWidth="1"/>
    <col min="6794" max="6794" width="5.5703125" style="6" customWidth="1"/>
    <col min="6795" max="6795" width="5.28515625" style="6" customWidth="1"/>
    <col min="6796" max="6796" width="5.5703125" style="6" customWidth="1"/>
    <col min="6797" max="6797" width="5.28515625" style="6" customWidth="1"/>
    <col min="6798" max="6798" width="5.5703125" style="6" customWidth="1"/>
    <col min="6799" max="6799" width="5.28515625" style="6" customWidth="1"/>
    <col min="6800" max="6800" width="5.5703125" style="6" customWidth="1"/>
    <col min="6801" max="6801" width="5.28515625" style="6" customWidth="1"/>
    <col min="6802" max="6802" width="8.85546875" style="6"/>
    <col min="6803" max="6803" width="10.28515625" style="6" customWidth="1"/>
    <col min="6804" max="6804" width="9" style="6" customWidth="1"/>
    <col min="6805" max="6805" width="8.85546875" style="6"/>
    <col min="6806" max="6806" width="10.28515625" style="6" customWidth="1"/>
    <col min="6807" max="6808" width="7.42578125" style="6" bestFit="1" customWidth="1"/>
    <col min="6809" max="6809" width="8.85546875" style="6"/>
    <col min="6810" max="6810" width="10.28515625" style="6" customWidth="1"/>
    <col min="6811" max="6814" width="7.42578125" style="6" bestFit="1" customWidth="1"/>
    <col min="6815" max="6815" width="8.85546875" style="6"/>
    <col min="6816" max="6816" width="9.7109375" style="6" customWidth="1"/>
    <col min="6817" max="6825" width="7.42578125" style="6" bestFit="1" customWidth="1"/>
    <col min="6826" max="6826" width="6.7109375" style="6" bestFit="1" customWidth="1"/>
    <col min="6827" max="6827" width="6.42578125" style="6" bestFit="1" customWidth="1"/>
    <col min="6828" max="6832" width="7.42578125" style="6" bestFit="1" customWidth="1"/>
    <col min="6833" max="7034" width="8.85546875" style="6"/>
    <col min="7035" max="7035" width="25.7109375" style="6" customWidth="1"/>
    <col min="7036" max="7036" width="5.5703125" style="6" customWidth="1"/>
    <col min="7037" max="7037" width="5.28515625" style="6" customWidth="1"/>
    <col min="7038" max="7038" width="5.5703125" style="6" customWidth="1"/>
    <col min="7039" max="7039" width="5.28515625" style="6" customWidth="1"/>
    <col min="7040" max="7040" width="5.5703125" style="6" customWidth="1"/>
    <col min="7041" max="7041" width="5.28515625" style="6" customWidth="1"/>
    <col min="7042" max="7042" width="5.5703125" style="6" customWidth="1"/>
    <col min="7043" max="7043" width="5.28515625" style="6" customWidth="1"/>
    <col min="7044" max="7044" width="5.5703125" style="6" customWidth="1"/>
    <col min="7045" max="7045" width="5.28515625" style="6" customWidth="1"/>
    <col min="7046" max="7047" width="8.85546875" style="6"/>
    <col min="7048" max="7048" width="5.5703125" style="6" customWidth="1"/>
    <col min="7049" max="7049" width="5.28515625" style="6" customWidth="1"/>
    <col min="7050" max="7050" width="5.5703125" style="6" customWidth="1"/>
    <col min="7051" max="7051" width="5.28515625" style="6" customWidth="1"/>
    <col min="7052" max="7052" width="5.5703125" style="6" customWidth="1"/>
    <col min="7053" max="7053" width="5.28515625" style="6" customWidth="1"/>
    <col min="7054" max="7054" width="5.5703125" style="6" customWidth="1"/>
    <col min="7055" max="7055" width="5.28515625" style="6" customWidth="1"/>
    <col min="7056" max="7056" width="5.5703125" style="6" customWidth="1"/>
    <col min="7057" max="7057" width="5.28515625" style="6" customWidth="1"/>
    <col min="7058" max="7058" width="8.85546875" style="6"/>
    <col min="7059" max="7059" width="10.28515625" style="6" customWidth="1"/>
    <col min="7060" max="7060" width="9" style="6" customWidth="1"/>
    <col min="7061" max="7061" width="8.85546875" style="6"/>
    <col min="7062" max="7062" width="10.28515625" style="6" customWidth="1"/>
    <col min="7063" max="7064" width="7.42578125" style="6" bestFit="1" customWidth="1"/>
    <col min="7065" max="7065" width="8.85546875" style="6"/>
    <col min="7066" max="7066" width="10.28515625" style="6" customWidth="1"/>
    <col min="7067" max="7070" width="7.42578125" style="6" bestFit="1" customWidth="1"/>
    <col min="7071" max="7071" width="8.85546875" style="6"/>
    <col min="7072" max="7072" width="9.7109375" style="6" customWidth="1"/>
    <col min="7073" max="7081" width="7.42578125" style="6" bestFit="1" customWidth="1"/>
    <col min="7082" max="7082" width="6.7109375" style="6" bestFit="1" customWidth="1"/>
    <col min="7083" max="7083" width="6.42578125" style="6" bestFit="1" customWidth="1"/>
    <col min="7084" max="7088" width="7.42578125" style="6" bestFit="1" customWidth="1"/>
    <col min="7089" max="7290" width="8.85546875" style="6"/>
    <col min="7291" max="7291" width="25.7109375" style="6" customWidth="1"/>
    <col min="7292" max="7292" width="5.5703125" style="6" customWidth="1"/>
    <col min="7293" max="7293" width="5.28515625" style="6" customWidth="1"/>
    <col min="7294" max="7294" width="5.5703125" style="6" customWidth="1"/>
    <col min="7295" max="7295" width="5.28515625" style="6" customWidth="1"/>
    <col min="7296" max="7296" width="5.5703125" style="6" customWidth="1"/>
    <col min="7297" max="7297" width="5.28515625" style="6" customWidth="1"/>
    <col min="7298" max="7298" width="5.5703125" style="6" customWidth="1"/>
    <col min="7299" max="7299" width="5.28515625" style="6" customWidth="1"/>
    <col min="7300" max="7300" width="5.5703125" style="6" customWidth="1"/>
    <col min="7301" max="7301" width="5.28515625" style="6" customWidth="1"/>
    <col min="7302" max="7303" width="8.85546875" style="6"/>
    <col min="7304" max="7304" width="5.5703125" style="6" customWidth="1"/>
    <col min="7305" max="7305" width="5.28515625" style="6" customWidth="1"/>
    <col min="7306" max="7306" width="5.5703125" style="6" customWidth="1"/>
    <col min="7307" max="7307" width="5.28515625" style="6" customWidth="1"/>
    <col min="7308" max="7308" width="5.5703125" style="6" customWidth="1"/>
    <col min="7309" max="7309" width="5.28515625" style="6" customWidth="1"/>
    <col min="7310" max="7310" width="5.5703125" style="6" customWidth="1"/>
    <col min="7311" max="7311" width="5.28515625" style="6" customWidth="1"/>
    <col min="7312" max="7312" width="5.5703125" style="6" customWidth="1"/>
    <col min="7313" max="7313" width="5.28515625" style="6" customWidth="1"/>
    <col min="7314" max="7314" width="8.85546875" style="6"/>
    <col min="7315" max="7315" width="10.28515625" style="6" customWidth="1"/>
    <col min="7316" max="7316" width="9" style="6" customWidth="1"/>
    <col min="7317" max="7317" width="8.85546875" style="6"/>
    <col min="7318" max="7318" width="10.28515625" style="6" customWidth="1"/>
    <col min="7319" max="7320" width="7.42578125" style="6" bestFit="1" customWidth="1"/>
    <col min="7321" max="7321" width="8.85546875" style="6"/>
    <col min="7322" max="7322" width="10.28515625" style="6" customWidth="1"/>
    <col min="7323" max="7326" width="7.42578125" style="6" bestFit="1" customWidth="1"/>
    <col min="7327" max="7327" width="8.85546875" style="6"/>
    <col min="7328" max="7328" width="9.7109375" style="6" customWidth="1"/>
    <col min="7329" max="7337" width="7.42578125" style="6" bestFit="1" customWidth="1"/>
    <col min="7338" max="7338" width="6.7109375" style="6" bestFit="1" customWidth="1"/>
    <col min="7339" max="7339" width="6.42578125" style="6" bestFit="1" customWidth="1"/>
    <col min="7340" max="7344" width="7.42578125" style="6" bestFit="1" customWidth="1"/>
    <col min="7345" max="7546" width="8.85546875" style="6"/>
    <col min="7547" max="7547" width="25.7109375" style="6" customWidth="1"/>
    <col min="7548" max="7548" width="5.5703125" style="6" customWidth="1"/>
    <col min="7549" max="7549" width="5.28515625" style="6" customWidth="1"/>
    <col min="7550" max="7550" width="5.5703125" style="6" customWidth="1"/>
    <col min="7551" max="7551" width="5.28515625" style="6" customWidth="1"/>
    <col min="7552" max="7552" width="5.5703125" style="6" customWidth="1"/>
    <col min="7553" max="7553" width="5.28515625" style="6" customWidth="1"/>
    <col min="7554" max="7554" width="5.5703125" style="6" customWidth="1"/>
    <col min="7555" max="7555" width="5.28515625" style="6" customWidth="1"/>
    <col min="7556" max="7556" width="5.5703125" style="6" customWidth="1"/>
    <col min="7557" max="7557" width="5.28515625" style="6" customWidth="1"/>
    <col min="7558" max="7559" width="8.85546875" style="6"/>
    <col min="7560" max="7560" width="5.5703125" style="6" customWidth="1"/>
    <col min="7561" max="7561" width="5.28515625" style="6" customWidth="1"/>
    <col min="7562" max="7562" width="5.5703125" style="6" customWidth="1"/>
    <col min="7563" max="7563" width="5.28515625" style="6" customWidth="1"/>
    <col min="7564" max="7564" width="5.5703125" style="6" customWidth="1"/>
    <col min="7565" max="7565" width="5.28515625" style="6" customWidth="1"/>
    <col min="7566" max="7566" width="5.5703125" style="6" customWidth="1"/>
    <col min="7567" max="7567" width="5.28515625" style="6" customWidth="1"/>
    <col min="7568" max="7568" width="5.5703125" style="6" customWidth="1"/>
    <col min="7569" max="7569" width="5.28515625" style="6" customWidth="1"/>
    <col min="7570" max="7570" width="8.85546875" style="6"/>
    <col min="7571" max="7571" width="10.28515625" style="6" customWidth="1"/>
    <col min="7572" max="7572" width="9" style="6" customWidth="1"/>
    <col min="7573" max="7573" width="8.85546875" style="6"/>
    <col min="7574" max="7574" width="10.28515625" style="6" customWidth="1"/>
    <col min="7575" max="7576" width="7.42578125" style="6" bestFit="1" customWidth="1"/>
    <col min="7577" max="7577" width="8.85546875" style="6"/>
    <col min="7578" max="7578" width="10.28515625" style="6" customWidth="1"/>
    <col min="7579" max="7582" width="7.42578125" style="6" bestFit="1" customWidth="1"/>
    <col min="7583" max="7583" width="8.85546875" style="6"/>
    <col min="7584" max="7584" width="9.7109375" style="6" customWidth="1"/>
    <col min="7585" max="7593" width="7.42578125" style="6" bestFit="1" customWidth="1"/>
    <col min="7594" max="7594" width="6.7109375" style="6" bestFit="1" customWidth="1"/>
    <col min="7595" max="7595" width="6.42578125" style="6" bestFit="1" customWidth="1"/>
    <col min="7596" max="7600" width="7.42578125" style="6" bestFit="1" customWidth="1"/>
    <col min="7601" max="7802" width="8.85546875" style="6"/>
    <col min="7803" max="7803" width="25.7109375" style="6" customWidth="1"/>
    <col min="7804" max="7804" width="5.5703125" style="6" customWidth="1"/>
    <col min="7805" max="7805" width="5.28515625" style="6" customWidth="1"/>
    <col min="7806" max="7806" width="5.5703125" style="6" customWidth="1"/>
    <col min="7807" max="7807" width="5.28515625" style="6" customWidth="1"/>
    <col min="7808" max="7808" width="5.5703125" style="6" customWidth="1"/>
    <col min="7809" max="7809" width="5.28515625" style="6" customWidth="1"/>
    <col min="7810" max="7810" width="5.5703125" style="6" customWidth="1"/>
    <col min="7811" max="7811" width="5.28515625" style="6" customWidth="1"/>
    <col min="7812" max="7812" width="5.5703125" style="6" customWidth="1"/>
    <col min="7813" max="7813" width="5.28515625" style="6" customWidth="1"/>
    <col min="7814" max="7815" width="8.85546875" style="6"/>
    <col min="7816" max="7816" width="5.5703125" style="6" customWidth="1"/>
    <col min="7817" max="7817" width="5.28515625" style="6" customWidth="1"/>
    <col min="7818" max="7818" width="5.5703125" style="6" customWidth="1"/>
    <col min="7819" max="7819" width="5.28515625" style="6" customWidth="1"/>
    <col min="7820" max="7820" width="5.5703125" style="6" customWidth="1"/>
    <col min="7821" max="7821" width="5.28515625" style="6" customWidth="1"/>
    <col min="7822" max="7822" width="5.5703125" style="6" customWidth="1"/>
    <col min="7823" max="7823" width="5.28515625" style="6" customWidth="1"/>
    <col min="7824" max="7824" width="5.5703125" style="6" customWidth="1"/>
    <col min="7825" max="7825" width="5.28515625" style="6" customWidth="1"/>
    <col min="7826" max="7826" width="8.85546875" style="6"/>
    <col min="7827" max="7827" width="10.28515625" style="6" customWidth="1"/>
    <col min="7828" max="7828" width="9" style="6" customWidth="1"/>
    <col min="7829" max="7829" width="8.85546875" style="6"/>
    <col min="7830" max="7830" width="10.28515625" style="6" customWidth="1"/>
    <col min="7831" max="7832" width="7.42578125" style="6" bestFit="1" customWidth="1"/>
    <col min="7833" max="7833" width="8.85546875" style="6"/>
    <col min="7834" max="7834" width="10.28515625" style="6" customWidth="1"/>
    <col min="7835" max="7838" width="7.42578125" style="6" bestFit="1" customWidth="1"/>
    <col min="7839" max="7839" width="8.85546875" style="6"/>
    <col min="7840" max="7840" width="9.7109375" style="6" customWidth="1"/>
    <col min="7841" max="7849" width="7.42578125" style="6" bestFit="1" customWidth="1"/>
    <col min="7850" max="7850" width="6.7109375" style="6" bestFit="1" customWidth="1"/>
    <col min="7851" max="7851" width="6.42578125" style="6" bestFit="1" customWidth="1"/>
    <col min="7852" max="7856" width="7.42578125" style="6" bestFit="1" customWidth="1"/>
    <col min="7857" max="8058" width="8.85546875" style="6"/>
    <col min="8059" max="8059" width="25.7109375" style="6" customWidth="1"/>
    <col min="8060" max="8060" width="5.5703125" style="6" customWidth="1"/>
    <col min="8061" max="8061" width="5.28515625" style="6" customWidth="1"/>
    <col min="8062" max="8062" width="5.5703125" style="6" customWidth="1"/>
    <col min="8063" max="8063" width="5.28515625" style="6" customWidth="1"/>
    <col min="8064" max="8064" width="5.5703125" style="6" customWidth="1"/>
    <col min="8065" max="8065" width="5.28515625" style="6" customWidth="1"/>
    <col min="8066" max="8066" width="5.5703125" style="6" customWidth="1"/>
    <col min="8067" max="8067" width="5.28515625" style="6" customWidth="1"/>
    <col min="8068" max="8068" width="5.5703125" style="6" customWidth="1"/>
    <col min="8069" max="8069" width="5.28515625" style="6" customWidth="1"/>
    <col min="8070" max="8071" width="8.85546875" style="6"/>
    <col min="8072" max="8072" width="5.5703125" style="6" customWidth="1"/>
    <col min="8073" max="8073" width="5.28515625" style="6" customWidth="1"/>
    <col min="8074" max="8074" width="5.5703125" style="6" customWidth="1"/>
    <col min="8075" max="8075" width="5.28515625" style="6" customWidth="1"/>
    <col min="8076" max="8076" width="5.5703125" style="6" customWidth="1"/>
    <col min="8077" max="8077" width="5.28515625" style="6" customWidth="1"/>
    <col min="8078" max="8078" width="5.5703125" style="6" customWidth="1"/>
    <col min="8079" max="8079" width="5.28515625" style="6" customWidth="1"/>
    <col min="8080" max="8080" width="5.5703125" style="6" customWidth="1"/>
    <col min="8081" max="8081" width="5.28515625" style="6" customWidth="1"/>
    <col min="8082" max="8082" width="8.85546875" style="6"/>
    <col min="8083" max="8083" width="10.28515625" style="6" customWidth="1"/>
    <col min="8084" max="8084" width="9" style="6" customWidth="1"/>
    <col min="8085" max="8085" width="8.85546875" style="6"/>
    <col min="8086" max="8086" width="10.28515625" style="6" customWidth="1"/>
    <col min="8087" max="8088" width="7.42578125" style="6" bestFit="1" customWidth="1"/>
    <col min="8089" max="8089" width="8.85546875" style="6"/>
    <col min="8090" max="8090" width="10.28515625" style="6" customWidth="1"/>
    <col min="8091" max="8094" width="7.42578125" style="6" bestFit="1" customWidth="1"/>
    <col min="8095" max="8095" width="8.85546875" style="6"/>
    <col min="8096" max="8096" width="9.7109375" style="6" customWidth="1"/>
    <col min="8097" max="8105" width="7.42578125" style="6" bestFit="1" customWidth="1"/>
    <col min="8106" max="8106" width="6.7109375" style="6" bestFit="1" customWidth="1"/>
    <col min="8107" max="8107" width="6.42578125" style="6" bestFit="1" customWidth="1"/>
    <col min="8108" max="8112" width="7.42578125" style="6" bestFit="1" customWidth="1"/>
    <col min="8113" max="8314" width="8.85546875" style="6"/>
    <col min="8315" max="8315" width="25.7109375" style="6" customWidth="1"/>
    <col min="8316" max="8316" width="5.5703125" style="6" customWidth="1"/>
    <col min="8317" max="8317" width="5.28515625" style="6" customWidth="1"/>
    <col min="8318" max="8318" width="5.5703125" style="6" customWidth="1"/>
    <col min="8319" max="8319" width="5.28515625" style="6" customWidth="1"/>
    <col min="8320" max="8320" width="5.5703125" style="6" customWidth="1"/>
    <col min="8321" max="8321" width="5.28515625" style="6" customWidth="1"/>
    <col min="8322" max="8322" width="5.5703125" style="6" customWidth="1"/>
    <col min="8323" max="8323" width="5.28515625" style="6" customWidth="1"/>
    <col min="8324" max="8324" width="5.5703125" style="6" customWidth="1"/>
    <col min="8325" max="8325" width="5.28515625" style="6" customWidth="1"/>
    <col min="8326" max="8327" width="8.85546875" style="6"/>
    <col min="8328" max="8328" width="5.5703125" style="6" customWidth="1"/>
    <col min="8329" max="8329" width="5.28515625" style="6" customWidth="1"/>
    <col min="8330" max="8330" width="5.5703125" style="6" customWidth="1"/>
    <col min="8331" max="8331" width="5.28515625" style="6" customWidth="1"/>
    <col min="8332" max="8332" width="5.5703125" style="6" customWidth="1"/>
    <col min="8333" max="8333" width="5.28515625" style="6" customWidth="1"/>
    <col min="8334" max="8334" width="5.5703125" style="6" customWidth="1"/>
    <col min="8335" max="8335" width="5.28515625" style="6" customWidth="1"/>
    <col min="8336" max="8336" width="5.5703125" style="6" customWidth="1"/>
    <col min="8337" max="8337" width="5.28515625" style="6" customWidth="1"/>
    <col min="8338" max="8338" width="8.85546875" style="6"/>
    <col min="8339" max="8339" width="10.28515625" style="6" customWidth="1"/>
    <col min="8340" max="8340" width="9" style="6" customWidth="1"/>
    <col min="8341" max="8341" width="8.85546875" style="6"/>
    <col min="8342" max="8342" width="10.28515625" style="6" customWidth="1"/>
    <col min="8343" max="8344" width="7.42578125" style="6" bestFit="1" customWidth="1"/>
    <col min="8345" max="8345" width="8.85546875" style="6"/>
    <col min="8346" max="8346" width="10.28515625" style="6" customWidth="1"/>
    <col min="8347" max="8350" width="7.42578125" style="6" bestFit="1" customWidth="1"/>
    <col min="8351" max="8351" width="8.85546875" style="6"/>
    <col min="8352" max="8352" width="9.7109375" style="6" customWidth="1"/>
    <col min="8353" max="8361" width="7.42578125" style="6" bestFit="1" customWidth="1"/>
    <col min="8362" max="8362" width="6.7109375" style="6" bestFit="1" customWidth="1"/>
    <col min="8363" max="8363" width="6.42578125" style="6" bestFit="1" customWidth="1"/>
    <col min="8364" max="8368" width="7.42578125" style="6" bestFit="1" customWidth="1"/>
    <col min="8369" max="8570" width="8.85546875" style="6"/>
    <col min="8571" max="8571" width="25.7109375" style="6" customWidth="1"/>
    <col min="8572" max="8572" width="5.5703125" style="6" customWidth="1"/>
    <col min="8573" max="8573" width="5.28515625" style="6" customWidth="1"/>
    <col min="8574" max="8574" width="5.5703125" style="6" customWidth="1"/>
    <col min="8575" max="8575" width="5.28515625" style="6" customWidth="1"/>
    <col min="8576" max="8576" width="5.5703125" style="6" customWidth="1"/>
    <col min="8577" max="8577" width="5.28515625" style="6" customWidth="1"/>
    <col min="8578" max="8578" width="5.5703125" style="6" customWidth="1"/>
    <col min="8579" max="8579" width="5.28515625" style="6" customWidth="1"/>
    <col min="8580" max="8580" width="5.5703125" style="6" customWidth="1"/>
    <col min="8581" max="8581" width="5.28515625" style="6" customWidth="1"/>
    <col min="8582" max="8583" width="8.85546875" style="6"/>
    <col min="8584" max="8584" width="5.5703125" style="6" customWidth="1"/>
    <col min="8585" max="8585" width="5.28515625" style="6" customWidth="1"/>
    <col min="8586" max="8586" width="5.5703125" style="6" customWidth="1"/>
    <col min="8587" max="8587" width="5.28515625" style="6" customWidth="1"/>
    <col min="8588" max="8588" width="5.5703125" style="6" customWidth="1"/>
    <col min="8589" max="8589" width="5.28515625" style="6" customWidth="1"/>
    <col min="8590" max="8590" width="5.5703125" style="6" customWidth="1"/>
    <col min="8591" max="8591" width="5.28515625" style="6" customWidth="1"/>
    <col min="8592" max="8592" width="5.5703125" style="6" customWidth="1"/>
    <col min="8593" max="8593" width="5.28515625" style="6" customWidth="1"/>
    <col min="8594" max="8594" width="8.85546875" style="6"/>
    <col min="8595" max="8595" width="10.28515625" style="6" customWidth="1"/>
    <col min="8596" max="8596" width="9" style="6" customWidth="1"/>
    <col min="8597" max="8597" width="8.85546875" style="6"/>
    <col min="8598" max="8598" width="10.28515625" style="6" customWidth="1"/>
    <col min="8599" max="8600" width="7.42578125" style="6" bestFit="1" customWidth="1"/>
    <col min="8601" max="8601" width="8.85546875" style="6"/>
    <col min="8602" max="8602" width="10.28515625" style="6" customWidth="1"/>
    <col min="8603" max="8606" width="7.42578125" style="6" bestFit="1" customWidth="1"/>
    <col min="8607" max="8607" width="8.85546875" style="6"/>
    <col min="8608" max="8608" width="9.7109375" style="6" customWidth="1"/>
    <col min="8609" max="8617" width="7.42578125" style="6" bestFit="1" customWidth="1"/>
    <col min="8618" max="8618" width="6.7109375" style="6" bestFit="1" customWidth="1"/>
    <col min="8619" max="8619" width="6.42578125" style="6" bestFit="1" customWidth="1"/>
    <col min="8620" max="8624" width="7.42578125" style="6" bestFit="1" customWidth="1"/>
    <col min="8625" max="8826" width="8.85546875" style="6"/>
    <col min="8827" max="8827" width="25.7109375" style="6" customWidth="1"/>
    <col min="8828" max="8828" width="5.5703125" style="6" customWidth="1"/>
    <col min="8829" max="8829" width="5.28515625" style="6" customWidth="1"/>
    <col min="8830" max="8830" width="5.5703125" style="6" customWidth="1"/>
    <col min="8831" max="8831" width="5.28515625" style="6" customWidth="1"/>
    <col min="8832" max="8832" width="5.5703125" style="6" customWidth="1"/>
    <col min="8833" max="8833" width="5.28515625" style="6" customWidth="1"/>
    <col min="8834" max="8834" width="5.5703125" style="6" customWidth="1"/>
    <col min="8835" max="8835" width="5.28515625" style="6" customWidth="1"/>
    <col min="8836" max="8836" width="5.5703125" style="6" customWidth="1"/>
    <col min="8837" max="8837" width="5.28515625" style="6" customWidth="1"/>
    <col min="8838" max="8839" width="8.85546875" style="6"/>
    <col min="8840" max="8840" width="5.5703125" style="6" customWidth="1"/>
    <col min="8841" max="8841" width="5.28515625" style="6" customWidth="1"/>
    <col min="8842" max="8842" width="5.5703125" style="6" customWidth="1"/>
    <col min="8843" max="8843" width="5.28515625" style="6" customWidth="1"/>
    <col min="8844" max="8844" width="5.5703125" style="6" customWidth="1"/>
    <col min="8845" max="8845" width="5.28515625" style="6" customWidth="1"/>
    <col min="8846" max="8846" width="5.5703125" style="6" customWidth="1"/>
    <col min="8847" max="8847" width="5.28515625" style="6" customWidth="1"/>
    <col min="8848" max="8848" width="5.5703125" style="6" customWidth="1"/>
    <col min="8849" max="8849" width="5.28515625" style="6" customWidth="1"/>
    <col min="8850" max="8850" width="8.85546875" style="6"/>
    <col min="8851" max="8851" width="10.28515625" style="6" customWidth="1"/>
    <col min="8852" max="8852" width="9" style="6" customWidth="1"/>
    <col min="8853" max="8853" width="8.85546875" style="6"/>
    <col min="8854" max="8854" width="10.28515625" style="6" customWidth="1"/>
    <col min="8855" max="8856" width="7.42578125" style="6" bestFit="1" customWidth="1"/>
    <col min="8857" max="8857" width="8.85546875" style="6"/>
    <col min="8858" max="8858" width="10.28515625" style="6" customWidth="1"/>
    <col min="8859" max="8862" width="7.42578125" style="6" bestFit="1" customWidth="1"/>
    <col min="8863" max="8863" width="8.85546875" style="6"/>
    <col min="8864" max="8864" width="9.7109375" style="6" customWidth="1"/>
    <col min="8865" max="8873" width="7.42578125" style="6" bestFit="1" customWidth="1"/>
    <col min="8874" max="8874" width="6.7109375" style="6" bestFit="1" customWidth="1"/>
    <col min="8875" max="8875" width="6.42578125" style="6" bestFit="1" customWidth="1"/>
    <col min="8876" max="8880" width="7.42578125" style="6" bestFit="1" customWidth="1"/>
    <col min="8881" max="9082" width="8.85546875" style="6"/>
    <col min="9083" max="9083" width="25.7109375" style="6" customWidth="1"/>
    <col min="9084" max="9084" width="5.5703125" style="6" customWidth="1"/>
    <col min="9085" max="9085" width="5.28515625" style="6" customWidth="1"/>
    <col min="9086" max="9086" width="5.5703125" style="6" customWidth="1"/>
    <col min="9087" max="9087" width="5.28515625" style="6" customWidth="1"/>
    <col min="9088" max="9088" width="5.5703125" style="6" customWidth="1"/>
    <col min="9089" max="9089" width="5.28515625" style="6" customWidth="1"/>
    <col min="9090" max="9090" width="5.5703125" style="6" customWidth="1"/>
    <col min="9091" max="9091" width="5.28515625" style="6" customWidth="1"/>
    <col min="9092" max="9092" width="5.5703125" style="6" customWidth="1"/>
    <col min="9093" max="9093" width="5.28515625" style="6" customWidth="1"/>
    <col min="9094" max="9095" width="8.85546875" style="6"/>
    <col min="9096" max="9096" width="5.5703125" style="6" customWidth="1"/>
    <col min="9097" max="9097" width="5.28515625" style="6" customWidth="1"/>
    <col min="9098" max="9098" width="5.5703125" style="6" customWidth="1"/>
    <col min="9099" max="9099" width="5.28515625" style="6" customWidth="1"/>
    <col min="9100" max="9100" width="5.5703125" style="6" customWidth="1"/>
    <col min="9101" max="9101" width="5.28515625" style="6" customWidth="1"/>
    <col min="9102" max="9102" width="5.5703125" style="6" customWidth="1"/>
    <col min="9103" max="9103" width="5.28515625" style="6" customWidth="1"/>
    <col min="9104" max="9104" width="5.5703125" style="6" customWidth="1"/>
    <col min="9105" max="9105" width="5.28515625" style="6" customWidth="1"/>
    <col min="9106" max="9106" width="8.85546875" style="6"/>
    <col min="9107" max="9107" width="10.28515625" style="6" customWidth="1"/>
    <col min="9108" max="9108" width="9" style="6" customWidth="1"/>
    <col min="9109" max="9109" width="8.85546875" style="6"/>
    <col min="9110" max="9110" width="10.28515625" style="6" customWidth="1"/>
    <col min="9111" max="9112" width="7.42578125" style="6" bestFit="1" customWidth="1"/>
    <col min="9113" max="9113" width="8.85546875" style="6"/>
    <col min="9114" max="9114" width="10.28515625" style="6" customWidth="1"/>
    <col min="9115" max="9118" width="7.42578125" style="6" bestFit="1" customWidth="1"/>
    <col min="9119" max="9119" width="8.85546875" style="6"/>
    <col min="9120" max="9120" width="9.7109375" style="6" customWidth="1"/>
    <col min="9121" max="9129" width="7.42578125" style="6" bestFit="1" customWidth="1"/>
    <col min="9130" max="9130" width="6.7109375" style="6" bestFit="1" customWidth="1"/>
    <col min="9131" max="9131" width="6.42578125" style="6" bestFit="1" customWidth="1"/>
    <col min="9132" max="9136" width="7.42578125" style="6" bestFit="1" customWidth="1"/>
    <col min="9137" max="9338" width="8.85546875" style="6"/>
    <col min="9339" max="9339" width="25.7109375" style="6" customWidth="1"/>
    <col min="9340" max="9340" width="5.5703125" style="6" customWidth="1"/>
    <col min="9341" max="9341" width="5.28515625" style="6" customWidth="1"/>
    <col min="9342" max="9342" width="5.5703125" style="6" customWidth="1"/>
    <col min="9343" max="9343" width="5.28515625" style="6" customWidth="1"/>
    <col min="9344" max="9344" width="5.5703125" style="6" customWidth="1"/>
    <col min="9345" max="9345" width="5.28515625" style="6" customWidth="1"/>
    <col min="9346" max="9346" width="5.5703125" style="6" customWidth="1"/>
    <col min="9347" max="9347" width="5.28515625" style="6" customWidth="1"/>
    <col min="9348" max="9348" width="5.5703125" style="6" customWidth="1"/>
    <col min="9349" max="9349" width="5.28515625" style="6" customWidth="1"/>
    <col min="9350" max="9351" width="8.85546875" style="6"/>
    <col min="9352" max="9352" width="5.5703125" style="6" customWidth="1"/>
    <col min="9353" max="9353" width="5.28515625" style="6" customWidth="1"/>
    <col min="9354" max="9354" width="5.5703125" style="6" customWidth="1"/>
    <col min="9355" max="9355" width="5.28515625" style="6" customWidth="1"/>
    <col min="9356" max="9356" width="5.5703125" style="6" customWidth="1"/>
    <col min="9357" max="9357" width="5.28515625" style="6" customWidth="1"/>
    <col min="9358" max="9358" width="5.5703125" style="6" customWidth="1"/>
    <col min="9359" max="9359" width="5.28515625" style="6" customWidth="1"/>
    <col min="9360" max="9360" width="5.5703125" style="6" customWidth="1"/>
    <col min="9361" max="9361" width="5.28515625" style="6" customWidth="1"/>
    <col min="9362" max="9362" width="8.85546875" style="6"/>
    <col min="9363" max="9363" width="10.28515625" style="6" customWidth="1"/>
    <col min="9364" max="9364" width="9" style="6" customWidth="1"/>
    <col min="9365" max="9365" width="8.85546875" style="6"/>
    <col min="9366" max="9366" width="10.28515625" style="6" customWidth="1"/>
    <col min="9367" max="9368" width="7.42578125" style="6" bestFit="1" customWidth="1"/>
    <col min="9369" max="9369" width="8.85546875" style="6"/>
    <col min="9370" max="9370" width="10.28515625" style="6" customWidth="1"/>
    <col min="9371" max="9374" width="7.42578125" style="6" bestFit="1" customWidth="1"/>
    <col min="9375" max="9375" width="8.85546875" style="6"/>
    <col min="9376" max="9376" width="9.7109375" style="6" customWidth="1"/>
    <col min="9377" max="9385" width="7.42578125" style="6" bestFit="1" customWidth="1"/>
    <col min="9386" max="9386" width="6.7109375" style="6" bestFit="1" customWidth="1"/>
    <col min="9387" max="9387" width="6.42578125" style="6" bestFit="1" customWidth="1"/>
    <col min="9388" max="9392" width="7.42578125" style="6" bestFit="1" customWidth="1"/>
    <col min="9393" max="9594" width="8.85546875" style="6"/>
    <col min="9595" max="9595" width="25.7109375" style="6" customWidth="1"/>
    <col min="9596" max="9596" width="5.5703125" style="6" customWidth="1"/>
    <col min="9597" max="9597" width="5.28515625" style="6" customWidth="1"/>
    <col min="9598" max="9598" width="5.5703125" style="6" customWidth="1"/>
    <col min="9599" max="9599" width="5.28515625" style="6" customWidth="1"/>
    <col min="9600" max="9600" width="5.5703125" style="6" customWidth="1"/>
    <col min="9601" max="9601" width="5.28515625" style="6" customWidth="1"/>
    <col min="9602" max="9602" width="5.5703125" style="6" customWidth="1"/>
    <col min="9603" max="9603" width="5.28515625" style="6" customWidth="1"/>
    <col min="9604" max="9604" width="5.5703125" style="6" customWidth="1"/>
    <col min="9605" max="9605" width="5.28515625" style="6" customWidth="1"/>
    <col min="9606" max="9607" width="8.85546875" style="6"/>
    <col min="9608" max="9608" width="5.5703125" style="6" customWidth="1"/>
    <col min="9609" max="9609" width="5.28515625" style="6" customWidth="1"/>
    <col min="9610" max="9610" width="5.5703125" style="6" customWidth="1"/>
    <col min="9611" max="9611" width="5.28515625" style="6" customWidth="1"/>
    <col min="9612" max="9612" width="5.5703125" style="6" customWidth="1"/>
    <col min="9613" max="9613" width="5.28515625" style="6" customWidth="1"/>
    <col min="9614" max="9614" width="5.5703125" style="6" customWidth="1"/>
    <col min="9615" max="9615" width="5.28515625" style="6" customWidth="1"/>
    <col min="9616" max="9616" width="5.5703125" style="6" customWidth="1"/>
    <col min="9617" max="9617" width="5.28515625" style="6" customWidth="1"/>
    <col min="9618" max="9618" width="8.85546875" style="6"/>
    <col min="9619" max="9619" width="10.28515625" style="6" customWidth="1"/>
    <col min="9620" max="9620" width="9" style="6" customWidth="1"/>
    <col min="9621" max="9621" width="8.85546875" style="6"/>
    <col min="9622" max="9622" width="10.28515625" style="6" customWidth="1"/>
    <col min="9623" max="9624" width="7.42578125" style="6" bestFit="1" customWidth="1"/>
    <col min="9625" max="9625" width="8.85546875" style="6"/>
    <col min="9626" max="9626" width="10.28515625" style="6" customWidth="1"/>
    <col min="9627" max="9630" width="7.42578125" style="6" bestFit="1" customWidth="1"/>
    <col min="9631" max="9631" width="8.85546875" style="6"/>
    <col min="9632" max="9632" width="9.7109375" style="6" customWidth="1"/>
    <col min="9633" max="9641" width="7.42578125" style="6" bestFit="1" customWidth="1"/>
    <col min="9642" max="9642" width="6.7109375" style="6" bestFit="1" customWidth="1"/>
    <col min="9643" max="9643" width="6.42578125" style="6" bestFit="1" customWidth="1"/>
    <col min="9644" max="9648" width="7.42578125" style="6" bestFit="1" customWidth="1"/>
    <col min="9649" max="9850" width="8.85546875" style="6"/>
    <col min="9851" max="9851" width="25.7109375" style="6" customWidth="1"/>
    <col min="9852" max="9852" width="5.5703125" style="6" customWidth="1"/>
    <col min="9853" max="9853" width="5.28515625" style="6" customWidth="1"/>
    <col min="9854" max="9854" width="5.5703125" style="6" customWidth="1"/>
    <col min="9855" max="9855" width="5.28515625" style="6" customWidth="1"/>
    <col min="9856" max="9856" width="5.5703125" style="6" customWidth="1"/>
    <col min="9857" max="9857" width="5.28515625" style="6" customWidth="1"/>
    <col min="9858" max="9858" width="5.5703125" style="6" customWidth="1"/>
    <col min="9859" max="9859" width="5.28515625" style="6" customWidth="1"/>
    <col min="9860" max="9860" width="5.5703125" style="6" customWidth="1"/>
    <col min="9861" max="9861" width="5.28515625" style="6" customWidth="1"/>
    <col min="9862" max="9863" width="8.85546875" style="6"/>
    <col min="9864" max="9864" width="5.5703125" style="6" customWidth="1"/>
    <col min="9865" max="9865" width="5.28515625" style="6" customWidth="1"/>
    <col min="9866" max="9866" width="5.5703125" style="6" customWidth="1"/>
    <col min="9867" max="9867" width="5.28515625" style="6" customWidth="1"/>
    <col min="9868" max="9868" width="5.5703125" style="6" customWidth="1"/>
    <col min="9869" max="9869" width="5.28515625" style="6" customWidth="1"/>
    <col min="9870" max="9870" width="5.5703125" style="6" customWidth="1"/>
    <col min="9871" max="9871" width="5.28515625" style="6" customWidth="1"/>
    <col min="9872" max="9872" width="5.5703125" style="6" customWidth="1"/>
    <col min="9873" max="9873" width="5.28515625" style="6" customWidth="1"/>
    <col min="9874" max="9874" width="8.85546875" style="6"/>
    <col min="9875" max="9875" width="10.28515625" style="6" customWidth="1"/>
    <col min="9876" max="9876" width="9" style="6" customWidth="1"/>
    <col min="9877" max="9877" width="8.85546875" style="6"/>
    <col min="9878" max="9878" width="10.28515625" style="6" customWidth="1"/>
    <col min="9879" max="9880" width="7.42578125" style="6" bestFit="1" customWidth="1"/>
    <col min="9881" max="9881" width="8.85546875" style="6"/>
    <col min="9882" max="9882" width="10.28515625" style="6" customWidth="1"/>
    <col min="9883" max="9886" width="7.42578125" style="6" bestFit="1" customWidth="1"/>
    <col min="9887" max="9887" width="8.85546875" style="6"/>
    <col min="9888" max="9888" width="9.7109375" style="6" customWidth="1"/>
    <col min="9889" max="9897" width="7.42578125" style="6" bestFit="1" customWidth="1"/>
    <col min="9898" max="9898" width="6.7109375" style="6" bestFit="1" customWidth="1"/>
    <col min="9899" max="9899" width="6.42578125" style="6" bestFit="1" customWidth="1"/>
    <col min="9900" max="9904" width="7.42578125" style="6" bestFit="1" customWidth="1"/>
    <col min="9905" max="10106" width="8.85546875" style="6"/>
    <col min="10107" max="10107" width="25.7109375" style="6" customWidth="1"/>
    <col min="10108" max="10108" width="5.5703125" style="6" customWidth="1"/>
    <col min="10109" max="10109" width="5.28515625" style="6" customWidth="1"/>
    <col min="10110" max="10110" width="5.5703125" style="6" customWidth="1"/>
    <col min="10111" max="10111" width="5.28515625" style="6" customWidth="1"/>
    <col min="10112" max="10112" width="5.5703125" style="6" customWidth="1"/>
    <col min="10113" max="10113" width="5.28515625" style="6" customWidth="1"/>
    <col min="10114" max="10114" width="5.5703125" style="6" customWidth="1"/>
    <col min="10115" max="10115" width="5.28515625" style="6" customWidth="1"/>
    <col min="10116" max="10116" width="5.5703125" style="6" customWidth="1"/>
    <col min="10117" max="10117" width="5.28515625" style="6" customWidth="1"/>
    <col min="10118" max="10119" width="8.85546875" style="6"/>
    <col min="10120" max="10120" width="5.5703125" style="6" customWidth="1"/>
    <col min="10121" max="10121" width="5.28515625" style="6" customWidth="1"/>
    <col min="10122" max="10122" width="5.5703125" style="6" customWidth="1"/>
    <col min="10123" max="10123" width="5.28515625" style="6" customWidth="1"/>
    <col min="10124" max="10124" width="5.5703125" style="6" customWidth="1"/>
    <col min="10125" max="10125" width="5.28515625" style="6" customWidth="1"/>
    <col min="10126" max="10126" width="5.5703125" style="6" customWidth="1"/>
    <col min="10127" max="10127" width="5.28515625" style="6" customWidth="1"/>
    <col min="10128" max="10128" width="5.5703125" style="6" customWidth="1"/>
    <col min="10129" max="10129" width="5.28515625" style="6" customWidth="1"/>
    <col min="10130" max="10130" width="8.85546875" style="6"/>
    <col min="10131" max="10131" width="10.28515625" style="6" customWidth="1"/>
    <col min="10132" max="10132" width="9" style="6" customWidth="1"/>
    <col min="10133" max="10133" width="8.85546875" style="6"/>
    <col min="10134" max="10134" width="10.28515625" style="6" customWidth="1"/>
    <col min="10135" max="10136" width="7.42578125" style="6" bestFit="1" customWidth="1"/>
    <col min="10137" max="10137" width="8.85546875" style="6"/>
    <col min="10138" max="10138" width="10.28515625" style="6" customWidth="1"/>
    <col min="10139" max="10142" width="7.42578125" style="6" bestFit="1" customWidth="1"/>
    <col min="10143" max="10143" width="8.85546875" style="6"/>
    <col min="10144" max="10144" width="9.7109375" style="6" customWidth="1"/>
    <col min="10145" max="10153" width="7.42578125" style="6" bestFit="1" customWidth="1"/>
    <col min="10154" max="10154" width="6.7109375" style="6" bestFit="1" customWidth="1"/>
    <col min="10155" max="10155" width="6.42578125" style="6" bestFit="1" customWidth="1"/>
    <col min="10156" max="10160" width="7.42578125" style="6" bestFit="1" customWidth="1"/>
    <col min="10161" max="10362" width="8.85546875" style="6"/>
    <col min="10363" max="10363" width="25.7109375" style="6" customWidth="1"/>
    <col min="10364" max="10364" width="5.5703125" style="6" customWidth="1"/>
    <col min="10365" max="10365" width="5.28515625" style="6" customWidth="1"/>
    <col min="10366" max="10366" width="5.5703125" style="6" customWidth="1"/>
    <col min="10367" max="10367" width="5.28515625" style="6" customWidth="1"/>
    <col min="10368" max="10368" width="5.5703125" style="6" customWidth="1"/>
    <col min="10369" max="10369" width="5.28515625" style="6" customWidth="1"/>
    <col min="10370" max="10370" width="5.5703125" style="6" customWidth="1"/>
    <col min="10371" max="10371" width="5.28515625" style="6" customWidth="1"/>
    <col min="10372" max="10372" width="5.5703125" style="6" customWidth="1"/>
    <col min="10373" max="10373" width="5.28515625" style="6" customWidth="1"/>
    <col min="10374" max="10375" width="8.85546875" style="6"/>
    <col min="10376" max="10376" width="5.5703125" style="6" customWidth="1"/>
    <col min="10377" max="10377" width="5.28515625" style="6" customWidth="1"/>
    <col min="10378" max="10378" width="5.5703125" style="6" customWidth="1"/>
    <col min="10379" max="10379" width="5.28515625" style="6" customWidth="1"/>
    <col min="10380" max="10380" width="5.5703125" style="6" customWidth="1"/>
    <col min="10381" max="10381" width="5.28515625" style="6" customWidth="1"/>
    <col min="10382" max="10382" width="5.5703125" style="6" customWidth="1"/>
    <col min="10383" max="10383" width="5.28515625" style="6" customWidth="1"/>
    <col min="10384" max="10384" width="5.5703125" style="6" customWidth="1"/>
    <col min="10385" max="10385" width="5.28515625" style="6" customWidth="1"/>
    <col min="10386" max="10386" width="8.85546875" style="6"/>
    <col min="10387" max="10387" width="10.28515625" style="6" customWidth="1"/>
    <col min="10388" max="10388" width="9" style="6" customWidth="1"/>
    <col min="10389" max="10389" width="8.85546875" style="6"/>
    <col min="10390" max="10390" width="10.28515625" style="6" customWidth="1"/>
    <col min="10391" max="10392" width="7.42578125" style="6" bestFit="1" customWidth="1"/>
    <col min="10393" max="10393" width="8.85546875" style="6"/>
    <col min="10394" max="10394" width="10.28515625" style="6" customWidth="1"/>
    <col min="10395" max="10398" width="7.42578125" style="6" bestFit="1" customWidth="1"/>
    <col min="10399" max="10399" width="8.85546875" style="6"/>
    <col min="10400" max="10400" width="9.7109375" style="6" customWidth="1"/>
    <col min="10401" max="10409" width="7.42578125" style="6" bestFit="1" customWidth="1"/>
    <col min="10410" max="10410" width="6.7109375" style="6" bestFit="1" customWidth="1"/>
    <col min="10411" max="10411" width="6.42578125" style="6" bestFit="1" customWidth="1"/>
    <col min="10412" max="10416" width="7.42578125" style="6" bestFit="1" customWidth="1"/>
    <col min="10417" max="10618" width="8.85546875" style="6"/>
    <col min="10619" max="10619" width="25.7109375" style="6" customWidth="1"/>
    <col min="10620" max="10620" width="5.5703125" style="6" customWidth="1"/>
    <col min="10621" max="10621" width="5.28515625" style="6" customWidth="1"/>
    <col min="10622" max="10622" width="5.5703125" style="6" customWidth="1"/>
    <col min="10623" max="10623" width="5.28515625" style="6" customWidth="1"/>
    <col min="10624" max="10624" width="5.5703125" style="6" customWidth="1"/>
    <col min="10625" max="10625" width="5.28515625" style="6" customWidth="1"/>
    <col min="10626" max="10626" width="5.5703125" style="6" customWidth="1"/>
    <col min="10627" max="10627" width="5.28515625" style="6" customWidth="1"/>
    <col min="10628" max="10628" width="5.5703125" style="6" customWidth="1"/>
    <col min="10629" max="10629" width="5.28515625" style="6" customWidth="1"/>
    <col min="10630" max="10631" width="8.85546875" style="6"/>
    <col min="10632" max="10632" width="5.5703125" style="6" customWidth="1"/>
    <col min="10633" max="10633" width="5.28515625" style="6" customWidth="1"/>
    <col min="10634" max="10634" width="5.5703125" style="6" customWidth="1"/>
    <col min="10635" max="10635" width="5.28515625" style="6" customWidth="1"/>
    <col min="10636" max="10636" width="5.5703125" style="6" customWidth="1"/>
    <col min="10637" max="10637" width="5.28515625" style="6" customWidth="1"/>
    <col min="10638" max="10638" width="5.5703125" style="6" customWidth="1"/>
    <col min="10639" max="10639" width="5.28515625" style="6" customWidth="1"/>
    <col min="10640" max="10640" width="5.5703125" style="6" customWidth="1"/>
    <col min="10641" max="10641" width="5.28515625" style="6" customWidth="1"/>
    <col min="10642" max="10642" width="8.85546875" style="6"/>
    <col min="10643" max="10643" width="10.28515625" style="6" customWidth="1"/>
    <col min="10644" max="10644" width="9" style="6" customWidth="1"/>
    <col min="10645" max="10645" width="8.85546875" style="6"/>
    <col min="10646" max="10646" width="10.28515625" style="6" customWidth="1"/>
    <col min="10647" max="10648" width="7.42578125" style="6" bestFit="1" customWidth="1"/>
    <col min="10649" max="10649" width="8.85546875" style="6"/>
    <col min="10650" max="10650" width="10.28515625" style="6" customWidth="1"/>
    <col min="10651" max="10654" width="7.42578125" style="6" bestFit="1" customWidth="1"/>
    <col min="10655" max="10655" width="8.85546875" style="6"/>
    <col min="10656" max="10656" width="9.7109375" style="6" customWidth="1"/>
    <col min="10657" max="10665" width="7.42578125" style="6" bestFit="1" customWidth="1"/>
    <col min="10666" max="10666" width="6.7109375" style="6" bestFit="1" customWidth="1"/>
    <col min="10667" max="10667" width="6.42578125" style="6" bestFit="1" customWidth="1"/>
    <col min="10668" max="10672" width="7.42578125" style="6" bestFit="1" customWidth="1"/>
    <col min="10673" max="10874" width="8.85546875" style="6"/>
    <col min="10875" max="10875" width="25.7109375" style="6" customWidth="1"/>
    <col min="10876" max="10876" width="5.5703125" style="6" customWidth="1"/>
    <col min="10877" max="10877" width="5.28515625" style="6" customWidth="1"/>
    <col min="10878" max="10878" width="5.5703125" style="6" customWidth="1"/>
    <col min="10879" max="10879" width="5.28515625" style="6" customWidth="1"/>
    <col min="10880" max="10880" width="5.5703125" style="6" customWidth="1"/>
    <col min="10881" max="10881" width="5.28515625" style="6" customWidth="1"/>
    <col min="10882" max="10882" width="5.5703125" style="6" customWidth="1"/>
    <col min="10883" max="10883" width="5.28515625" style="6" customWidth="1"/>
    <col min="10884" max="10884" width="5.5703125" style="6" customWidth="1"/>
    <col min="10885" max="10885" width="5.28515625" style="6" customWidth="1"/>
    <col min="10886" max="10887" width="8.85546875" style="6"/>
    <col min="10888" max="10888" width="5.5703125" style="6" customWidth="1"/>
    <col min="10889" max="10889" width="5.28515625" style="6" customWidth="1"/>
    <col min="10890" max="10890" width="5.5703125" style="6" customWidth="1"/>
    <col min="10891" max="10891" width="5.28515625" style="6" customWidth="1"/>
    <col min="10892" max="10892" width="5.5703125" style="6" customWidth="1"/>
    <col min="10893" max="10893" width="5.28515625" style="6" customWidth="1"/>
    <col min="10894" max="10894" width="5.5703125" style="6" customWidth="1"/>
    <col min="10895" max="10895" width="5.28515625" style="6" customWidth="1"/>
    <col min="10896" max="10896" width="5.5703125" style="6" customWidth="1"/>
    <col min="10897" max="10897" width="5.28515625" style="6" customWidth="1"/>
    <col min="10898" max="10898" width="8.85546875" style="6"/>
    <col min="10899" max="10899" width="10.28515625" style="6" customWidth="1"/>
    <col min="10900" max="10900" width="9" style="6" customWidth="1"/>
    <col min="10901" max="10901" width="8.85546875" style="6"/>
    <col min="10902" max="10902" width="10.28515625" style="6" customWidth="1"/>
    <col min="10903" max="10904" width="7.42578125" style="6" bestFit="1" customWidth="1"/>
    <col min="10905" max="10905" width="8.85546875" style="6"/>
    <col min="10906" max="10906" width="10.28515625" style="6" customWidth="1"/>
    <col min="10907" max="10910" width="7.42578125" style="6" bestFit="1" customWidth="1"/>
    <col min="10911" max="10911" width="8.85546875" style="6"/>
    <col min="10912" max="10912" width="9.7109375" style="6" customWidth="1"/>
    <col min="10913" max="10921" width="7.42578125" style="6" bestFit="1" customWidth="1"/>
    <col min="10922" max="10922" width="6.7109375" style="6" bestFit="1" customWidth="1"/>
    <col min="10923" max="10923" width="6.42578125" style="6" bestFit="1" customWidth="1"/>
    <col min="10924" max="10928" width="7.42578125" style="6" bestFit="1" customWidth="1"/>
    <col min="10929" max="11130" width="8.85546875" style="6"/>
    <col min="11131" max="11131" width="25.7109375" style="6" customWidth="1"/>
    <col min="11132" max="11132" width="5.5703125" style="6" customWidth="1"/>
    <col min="11133" max="11133" width="5.28515625" style="6" customWidth="1"/>
    <col min="11134" max="11134" width="5.5703125" style="6" customWidth="1"/>
    <col min="11135" max="11135" width="5.28515625" style="6" customWidth="1"/>
    <col min="11136" max="11136" width="5.5703125" style="6" customWidth="1"/>
    <col min="11137" max="11137" width="5.28515625" style="6" customWidth="1"/>
    <col min="11138" max="11138" width="5.5703125" style="6" customWidth="1"/>
    <col min="11139" max="11139" width="5.28515625" style="6" customWidth="1"/>
    <col min="11140" max="11140" width="5.5703125" style="6" customWidth="1"/>
    <col min="11141" max="11141" width="5.28515625" style="6" customWidth="1"/>
    <col min="11142" max="11143" width="8.85546875" style="6"/>
    <col min="11144" max="11144" width="5.5703125" style="6" customWidth="1"/>
    <col min="11145" max="11145" width="5.28515625" style="6" customWidth="1"/>
    <col min="11146" max="11146" width="5.5703125" style="6" customWidth="1"/>
    <col min="11147" max="11147" width="5.28515625" style="6" customWidth="1"/>
    <col min="11148" max="11148" width="5.5703125" style="6" customWidth="1"/>
    <col min="11149" max="11149" width="5.28515625" style="6" customWidth="1"/>
    <col min="11150" max="11150" width="5.5703125" style="6" customWidth="1"/>
    <col min="11151" max="11151" width="5.28515625" style="6" customWidth="1"/>
    <col min="11152" max="11152" width="5.5703125" style="6" customWidth="1"/>
    <col min="11153" max="11153" width="5.28515625" style="6" customWidth="1"/>
    <col min="11154" max="11154" width="8.85546875" style="6"/>
    <col min="11155" max="11155" width="10.28515625" style="6" customWidth="1"/>
    <col min="11156" max="11156" width="9" style="6" customWidth="1"/>
    <col min="11157" max="11157" width="8.85546875" style="6"/>
    <col min="11158" max="11158" width="10.28515625" style="6" customWidth="1"/>
    <col min="11159" max="11160" width="7.42578125" style="6" bestFit="1" customWidth="1"/>
    <col min="11161" max="11161" width="8.85546875" style="6"/>
    <col min="11162" max="11162" width="10.28515625" style="6" customWidth="1"/>
    <col min="11163" max="11166" width="7.42578125" style="6" bestFit="1" customWidth="1"/>
    <col min="11167" max="11167" width="8.85546875" style="6"/>
    <col min="11168" max="11168" width="9.7109375" style="6" customWidth="1"/>
    <col min="11169" max="11177" width="7.42578125" style="6" bestFit="1" customWidth="1"/>
    <col min="11178" max="11178" width="6.7109375" style="6" bestFit="1" customWidth="1"/>
    <col min="11179" max="11179" width="6.42578125" style="6" bestFit="1" customWidth="1"/>
    <col min="11180" max="11184" width="7.42578125" style="6" bestFit="1" customWidth="1"/>
    <col min="11185" max="11386" width="8.85546875" style="6"/>
    <col min="11387" max="11387" width="25.7109375" style="6" customWidth="1"/>
    <col min="11388" max="11388" width="5.5703125" style="6" customWidth="1"/>
    <col min="11389" max="11389" width="5.28515625" style="6" customWidth="1"/>
    <col min="11390" max="11390" width="5.5703125" style="6" customWidth="1"/>
    <col min="11391" max="11391" width="5.28515625" style="6" customWidth="1"/>
    <col min="11392" max="11392" width="5.5703125" style="6" customWidth="1"/>
    <col min="11393" max="11393" width="5.28515625" style="6" customWidth="1"/>
    <col min="11394" max="11394" width="5.5703125" style="6" customWidth="1"/>
    <col min="11395" max="11395" width="5.28515625" style="6" customWidth="1"/>
    <col min="11396" max="11396" width="5.5703125" style="6" customWidth="1"/>
    <col min="11397" max="11397" width="5.28515625" style="6" customWidth="1"/>
    <col min="11398" max="11399" width="8.85546875" style="6"/>
    <col min="11400" max="11400" width="5.5703125" style="6" customWidth="1"/>
    <col min="11401" max="11401" width="5.28515625" style="6" customWidth="1"/>
    <col min="11402" max="11402" width="5.5703125" style="6" customWidth="1"/>
    <col min="11403" max="11403" width="5.28515625" style="6" customWidth="1"/>
    <col min="11404" max="11404" width="5.5703125" style="6" customWidth="1"/>
    <col min="11405" max="11405" width="5.28515625" style="6" customWidth="1"/>
    <col min="11406" max="11406" width="5.5703125" style="6" customWidth="1"/>
    <col min="11407" max="11407" width="5.28515625" style="6" customWidth="1"/>
    <col min="11408" max="11408" width="5.5703125" style="6" customWidth="1"/>
    <col min="11409" max="11409" width="5.28515625" style="6" customWidth="1"/>
    <col min="11410" max="11410" width="8.85546875" style="6"/>
    <col min="11411" max="11411" width="10.28515625" style="6" customWidth="1"/>
    <col min="11412" max="11412" width="9" style="6" customWidth="1"/>
    <col min="11413" max="11413" width="8.85546875" style="6"/>
    <col min="11414" max="11414" width="10.28515625" style="6" customWidth="1"/>
    <col min="11415" max="11416" width="7.42578125" style="6" bestFit="1" customWidth="1"/>
    <col min="11417" max="11417" width="8.85546875" style="6"/>
    <col min="11418" max="11418" width="10.28515625" style="6" customWidth="1"/>
    <col min="11419" max="11422" width="7.42578125" style="6" bestFit="1" customWidth="1"/>
    <col min="11423" max="11423" width="8.85546875" style="6"/>
    <col min="11424" max="11424" width="9.7109375" style="6" customWidth="1"/>
    <col min="11425" max="11433" width="7.42578125" style="6" bestFit="1" customWidth="1"/>
    <col min="11434" max="11434" width="6.7109375" style="6" bestFit="1" customWidth="1"/>
    <col min="11435" max="11435" width="6.42578125" style="6" bestFit="1" customWidth="1"/>
    <col min="11436" max="11440" width="7.42578125" style="6" bestFit="1" customWidth="1"/>
    <col min="11441" max="11642" width="8.85546875" style="6"/>
    <col min="11643" max="11643" width="25.7109375" style="6" customWidth="1"/>
    <col min="11644" max="11644" width="5.5703125" style="6" customWidth="1"/>
    <col min="11645" max="11645" width="5.28515625" style="6" customWidth="1"/>
    <col min="11646" max="11646" width="5.5703125" style="6" customWidth="1"/>
    <col min="11647" max="11647" width="5.28515625" style="6" customWidth="1"/>
    <col min="11648" max="11648" width="5.5703125" style="6" customWidth="1"/>
    <col min="11649" max="11649" width="5.28515625" style="6" customWidth="1"/>
    <col min="11650" max="11650" width="5.5703125" style="6" customWidth="1"/>
    <col min="11651" max="11651" width="5.28515625" style="6" customWidth="1"/>
    <col min="11652" max="11652" width="5.5703125" style="6" customWidth="1"/>
    <col min="11653" max="11653" width="5.28515625" style="6" customWidth="1"/>
    <col min="11654" max="11655" width="8.85546875" style="6"/>
    <col min="11656" max="11656" width="5.5703125" style="6" customWidth="1"/>
    <col min="11657" max="11657" width="5.28515625" style="6" customWidth="1"/>
    <col min="11658" max="11658" width="5.5703125" style="6" customWidth="1"/>
    <col min="11659" max="11659" width="5.28515625" style="6" customWidth="1"/>
    <col min="11660" max="11660" width="5.5703125" style="6" customWidth="1"/>
    <col min="11661" max="11661" width="5.28515625" style="6" customWidth="1"/>
    <col min="11662" max="11662" width="5.5703125" style="6" customWidth="1"/>
    <col min="11663" max="11663" width="5.28515625" style="6" customWidth="1"/>
    <col min="11664" max="11664" width="5.5703125" style="6" customWidth="1"/>
    <col min="11665" max="11665" width="5.28515625" style="6" customWidth="1"/>
    <col min="11666" max="11666" width="8.85546875" style="6"/>
    <col min="11667" max="11667" width="10.28515625" style="6" customWidth="1"/>
    <col min="11668" max="11668" width="9" style="6" customWidth="1"/>
    <col min="11669" max="11669" width="8.85546875" style="6"/>
    <col min="11670" max="11670" width="10.28515625" style="6" customWidth="1"/>
    <col min="11671" max="11672" width="7.42578125" style="6" bestFit="1" customWidth="1"/>
    <col min="11673" max="11673" width="8.85546875" style="6"/>
    <col min="11674" max="11674" width="10.28515625" style="6" customWidth="1"/>
    <col min="11675" max="11678" width="7.42578125" style="6" bestFit="1" customWidth="1"/>
    <col min="11679" max="11679" width="8.85546875" style="6"/>
    <col min="11680" max="11680" width="9.7109375" style="6" customWidth="1"/>
    <col min="11681" max="11689" width="7.42578125" style="6" bestFit="1" customWidth="1"/>
    <col min="11690" max="11690" width="6.7109375" style="6" bestFit="1" customWidth="1"/>
    <col min="11691" max="11691" width="6.42578125" style="6" bestFit="1" customWidth="1"/>
    <col min="11692" max="11696" width="7.42578125" style="6" bestFit="1" customWidth="1"/>
    <col min="11697" max="11898" width="8.85546875" style="6"/>
    <col min="11899" max="11899" width="25.7109375" style="6" customWidth="1"/>
    <col min="11900" max="11900" width="5.5703125" style="6" customWidth="1"/>
    <col min="11901" max="11901" width="5.28515625" style="6" customWidth="1"/>
    <col min="11902" max="11902" width="5.5703125" style="6" customWidth="1"/>
    <col min="11903" max="11903" width="5.28515625" style="6" customWidth="1"/>
    <col min="11904" max="11904" width="5.5703125" style="6" customWidth="1"/>
    <col min="11905" max="11905" width="5.28515625" style="6" customWidth="1"/>
    <col min="11906" max="11906" width="5.5703125" style="6" customWidth="1"/>
    <col min="11907" max="11907" width="5.28515625" style="6" customWidth="1"/>
    <col min="11908" max="11908" width="5.5703125" style="6" customWidth="1"/>
    <col min="11909" max="11909" width="5.28515625" style="6" customWidth="1"/>
    <col min="11910" max="11911" width="8.85546875" style="6"/>
    <col min="11912" max="11912" width="5.5703125" style="6" customWidth="1"/>
    <col min="11913" max="11913" width="5.28515625" style="6" customWidth="1"/>
    <col min="11914" max="11914" width="5.5703125" style="6" customWidth="1"/>
    <col min="11915" max="11915" width="5.28515625" style="6" customWidth="1"/>
    <col min="11916" max="11916" width="5.5703125" style="6" customWidth="1"/>
    <col min="11917" max="11917" width="5.28515625" style="6" customWidth="1"/>
    <col min="11918" max="11918" width="5.5703125" style="6" customWidth="1"/>
    <col min="11919" max="11919" width="5.28515625" style="6" customWidth="1"/>
    <col min="11920" max="11920" width="5.5703125" style="6" customWidth="1"/>
    <col min="11921" max="11921" width="5.28515625" style="6" customWidth="1"/>
    <col min="11922" max="11922" width="8.85546875" style="6"/>
    <col min="11923" max="11923" width="10.28515625" style="6" customWidth="1"/>
    <col min="11924" max="11924" width="9" style="6" customWidth="1"/>
    <col min="11925" max="11925" width="8.85546875" style="6"/>
    <col min="11926" max="11926" width="10.28515625" style="6" customWidth="1"/>
    <col min="11927" max="11928" width="7.42578125" style="6" bestFit="1" customWidth="1"/>
    <col min="11929" max="11929" width="8.85546875" style="6"/>
    <col min="11930" max="11930" width="10.28515625" style="6" customWidth="1"/>
    <col min="11931" max="11934" width="7.42578125" style="6" bestFit="1" customWidth="1"/>
    <col min="11935" max="11935" width="8.85546875" style="6"/>
    <col min="11936" max="11936" width="9.7109375" style="6" customWidth="1"/>
    <col min="11937" max="11945" width="7.42578125" style="6" bestFit="1" customWidth="1"/>
    <col min="11946" max="11946" width="6.7109375" style="6" bestFit="1" customWidth="1"/>
    <col min="11947" max="11947" width="6.42578125" style="6" bestFit="1" customWidth="1"/>
    <col min="11948" max="11952" width="7.42578125" style="6" bestFit="1" customWidth="1"/>
    <col min="11953" max="12154" width="8.85546875" style="6"/>
    <col min="12155" max="12155" width="25.7109375" style="6" customWidth="1"/>
    <col min="12156" max="12156" width="5.5703125" style="6" customWidth="1"/>
    <col min="12157" max="12157" width="5.28515625" style="6" customWidth="1"/>
    <col min="12158" max="12158" width="5.5703125" style="6" customWidth="1"/>
    <col min="12159" max="12159" width="5.28515625" style="6" customWidth="1"/>
    <col min="12160" max="12160" width="5.5703125" style="6" customWidth="1"/>
    <col min="12161" max="12161" width="5.28515625" style="6" customWidth="1"/>
    <col min="12162" max="12162" width="5.5703125" style="6" customWidth="1"/>
    <col min="12163" max="12163" width="5.28515625" style="6" customWidth="1"/>
    <col min="12164" max="12164" width="5.5703125" style="6" customWidth="1"/>
    <col min="12165" max="12165" width="5.28515625" style="6" customWidth="1"/>
    <col min="12166" max="12167" width="8.85546875" style="6"/>
    <col min="12168" max="12168" width="5.5703125" style="6" customWidth="1"/>
    <col min="12169" max="12169" width="5.28515625" style="6" customWidth="1"/>
    <col min="12170" max="12170" width="5.5703125" style="6" customWidth="1"/>
    <col min="12171" max="12171" width="5.28515625" style="6" customWidth="1"/>
    <col min="12172" max="12172" width="5.5703125" style="6" customWidth="1"/>
    <col min="12173" max="12173" width="5.28515625" style="6" customWidth="1"/>
    <col min="12174" max="12174" width="5.5703125" style="6" customWidth="1"/>
    <col min="12175" max="12175" width="5.28515625" style="6" customWidth="1"/>
    <col min="12176" max="12176" width="5.5703125" style="6" customWidth="1"/>
    <col min="12177" max="12177" width="5.28515625" style="6" customWidth="1"/>
    <col min="12178" max="12178" width="8.85546875" style="6"/>
    <col min="12179" max="12179" width="10.28515625" style="6" customWidth="1"/>
    <col min="12180" max="12180" width="9" style="6" customWidth="1"/>
    <col min="12181" max="12181" width="8.85546875" style="6"/>
    <col min="12182" max="12182" width="10.28515625" style="6" customWidth="1"/>
    <col min="12183" max="12184" width="7.42578125" style="6" bestFit="1" customWidth="1"/>
    <col min="12185" max="12185" width="8.85546875" style="6"/>
    <col min="12186" max="12186" width="10.28515625" style="6" customWidth="1"/>
    <col min="12187" max="12190" width="7.42578125" style="6" bestFit="1" customWidth="1"/>
    <col min="12191" max="12191" width="8.85546875" style="6"/>
    <col min="12192" max="12192" width="9.7109375" style="6" customWidth="1"/>
    <col min="12193" max="12201" width="7.42578125" style="6" bestFit="1" customWidth="1"/>
    <col min="12202" max="12202" width="6.7109375" style="6" bestFit="1" customWidth="1"/>
    <col min="12203" max="12203" width="6.42578125" style="6" bestFit="1" customWidth="1"/>
    <col min="12204" max="12208" width="7.42578125" style="6" bestFit="1" customWidth="1"/>
    <col min="12209" max="12410" width="8.85546875" style="6"/>
    <col min="12411" max="12411" width="25.7109375" style="6" customWidth="1"/>
    <col min="12412" max="12412" width="5.5703125" style="6" customWidth="1"/>
    <col min="12413" max="12413" width="5.28515625" style="6" customWidth="1"/>
    <col min="12414" max="12414" width="5.5703125" style="6" customWidth="1"/>
    <col min="12415" max="12415" width="5.28515625" style="6" customWidth="1"/>
    <col min="12416" max="12416" width="5.5703125" style="6" customWidth="1"/>
    <col min="12417" max="12417" width="5.28515625" style="6" customWidth="1"/>
    <col min="12418" max="12418" width="5.5703125" style="6" customWidth="1"/>
    <col min="12419" max="12419" width="5.28515625" style="6" customWidth="1"/>
    <col min="12420" max="12420" width="5.5703125" style="6" customWidth="1"/>
    <col min="12421" max="12421" width="5.28515625" style="6" customWidth="1"/>
    <col min="12422" max="12423" width="8.85546875" style="6"/>
    <col min="12424" max="12424" width="5.5703125" style="6" customWidth="1"/>
    <col min="12425" max="12425" width="5.28515625" style="6" customWidth="1"/>
    <col min="12426" max="12426" width="5.5703125" style="6" customWidth="1"/>
    <col min="12427" max="12427" width="5.28515625" style="6" customWidth="1"/>
    <col min="12428" max="12428" width="5.5703125" style="6" customWidth="1"/>
    <col min="12429" max="12429" width="5.28515625" style="6" customWidth="1"/>
    <col min="12430" max="12430" width="5.5703125" style="6" customWidth="1"/>
    <col min="12431" max="12431" width="5.28515625" style="6" customWidth="1"/>
    <col min="12432" max="12432" width="5.5703125" style="6" customWidth="1"/>
    <col min="12433" max="12433" width="5.28515625" style="6" customWidth="1"/>
    <col min="12434" max="12434" width="8.85546875" style="6"/>
    <col min="12435" max="12435" width="10.28515625" style="6" customWidth="1"/>
    <col min="12436" max="12436" width="9" style="6" customWidth="1"/>
    <col min="12437" max="12437" width="8.85546875" style="6"/>
    <col min="12438" max="12438" width="10.28515625" style="6" customWidth="1"/>
    <col min="12439" max="12440" width="7.42578125" style="6" bestFit="1" customWidth="1"/>
    <col min="12441" max="12441" width="8.85546875" style="6"/>
    <col min="12442" max="12442" width="10.28515625" style="6" customWidth="1"/>
    <col min="12443" max="12446" width="7.42578125" style="6" bestFit="1" customWidth="1"/>
    <col min="12447" max="12447" width="8.85546875" style="6"/>
    <col min="12448" max="12448" width="9.7109375" style="6" customWidth="1"/>
    <col min="12449" max="12457" width="7.42578125" style="6" bestFit="1" customWidth="1"/>
    <col min="12458" max="12458" width="6.7109375" style="6" bestFit="1" customWidth="1"/>
    <col min="12459" max="12459" width="6.42578125" style="6" bestFit="1" customWidth="1"/>
    <col min="12460" max="12464" width="7.42578125" style="6" bestFit="1" customWidth="1"/>
    <col min="12465" max="12666" width="8.85546875" style="6"/>
    <col min="12667" max="12667" width="25.7109375" style="6" customWidth="1"/>
    <col min="12668" max="12668" width="5.5703125" style="6" customWidth="1"/>
    <col min="12669" max="12669" width="5.28515625" style="6" customWidth="1"/>
    <col min="12670" max="12670" width="5.5703125" style="6" customWidth="1"/>
    <col min="12671" max="12671" width="5.28515625" style="6" customWidth="1"/>
    <col min="12672" max="12672" width="5.5703125" style="6" customWidth="1"/>
    <col min="12673" max="12673" width="5.28515625" style="6" customWidth="1"/>
    <col min="12674" max="12674" width="5.5703125" style="6" customWidth="1"/>
    <col min="12675" max="12675" width="5.28515625" style="6" customWidth="1"/>
    <col min="12676" max="12676" width="5.5703125" style="6" customWidth="1"/>
    <col min="12677" max="12677" width="5.28515625" style="6" customWidth="1"/>
    <col min="12678" max="12679" width="8.85546875" style="6"/>
    <col min="12680" max="12680" width="5.5703125" style="6" customWidth="1"/>
    <col min="12681" max="12681" width="5.28515625" style="6" customWidth="1"/>
    <col min="12682" max="12682" width="5.5703125" style="6" customWidth="1"/>
    <col min="12683" max="12683" width="5.28515625" style="6" customWidth="1"/>
    <col min="12684" max="12684" width="5.5703125" style="6" customWidth="1"/>
    <col min="12685" max="12685" width="5.28515625" style="6" customWidth="1"/>
    <col min="12686" max="12686" width="5.5703125" style="6" customWidth="1"/>
    <col min="12687" max="12687" width="5.28515625" style="6" customWidth="1"/>
    <col min="12688" max="12688" width="5.5703125" style="6" customWidth="1"/>
    <col min="12689" max="12689" width="5.28515625" style="6" customWidth="1"/>
    <col min="12690" max="12690" width="8.85546875" style="6"/>
    <col min="12691" max="12691" width="10.28515625" style="6" customWidth="1"/>
    <col min="12692" max="12692" width="9" style="6" customWidth="1"/>
    <col min="12693" max="12693" width="8.85546875" style="6"/>
    <col min="12694" max="12694" width="10.28515625" style="6" customWidth="1"/>
    <col min="12695" max="12696" width="7.42578125" style="6" bestFit="1" customWidth="1"/>
    <col min="12697" max="12697" width="8.85546875" style="6"/>
    <col min="12698" max="12698" width="10.28515625" style="6" customWidth="1"/>
    <col min="12699" max="12702" width="7.42578125" style="6" bestFit="1" customWidth="1"/>
    <col min="12703" max="12703" width="8.85546875" style="6"/>
    <col min="12704" max="12704" width="9.7109375" style="6" customWidth="1"/>
    <col min="12705" max="12713" width="7.42578125" style="6" bestFit="1" customWidth="1"/>
    <col min="12714" max="12714" width="6.7109375" style="6" bestFit="1" customWidth="1"/>
    <col min="12715" max="12715" width="6.42578125" style="6" bestFit="1" customWidth="1"/>
    <col min="12716" max="12720" width="7.42578125" style="6" bestFit="1" customWidth="1"/>
    <col min="12721" max="12922" width="8.85546875" style="6"/>
    <col min="12923" max="12923" width="25.7109375" style="6" customWidth="1"/>
    <col min="12924" max="12924" width="5.5703125" style="6" customWidth="1"/>
    <col min="12925" max="12925" width="5.28515625" style="6" customWidth="1"/>
    <col min="12926" max="12926" width="5.5703125" style="6" customWidth="1"/>
    <col min="12927" max="12927" width="5.28515625" style="6" customWidth="1"/>
    <col min="12928" max="12928" width="5.5703125" style="6" customWidth="1"/>
    <col min="12929" max="12929" width="5.28515625" style="6" customWidth="1"/>
    <col min="12930" max="12930" width="5.5703125" style="6" customWidth="1"/>
    <col min="12931" max="12931" width="5.28515625" style="6" customWidth="1"/>
    <col min="12932" max="12932" width="5.5703125" style="6" customWidth="1"/>
    <col min="12933" max="12933" width="5.28515625" style="6" customWidth="1"/>
    <col min="12934" max="12935" width="8.85546875" style="6"/>
    <col min="12936" max="12936" width="5.5703125" style="6" customWidth="1"/>
    <col min="12937" max="12937" width="5.28515625" style="6" customWidth="1"/>
    <col min="12938" max="12938" width="5.5703125" style="6" customWidth="1"/>
    <col min="12939" max="12939" width="5.28515625" style="6" customWidth="1"/>
    <col min="12940" max="12940" width="5.5703125" style="6" customWidth="1"/>
    <col min="12941" max="12941" width="5.28515625" style="6" customWidth="1"/>
    <col min="12942" max="12942" width="5.5703125" style="6" customWidth="1"/>
    <col min="12943" max="12943" width="5.28515625" style="6" customWidth="1"/>
    <col min="12944" max="12944" width="5.5703125" style="6" customWidth="1"/>
    <col min="12945" max="12945" width="5.28515625" style="6" customWidth="1"/>
    <col min="12946" max="12946" width="8.85546875" style="6"/>
    <col min="12947" max="12947" width="10.28515625" style="6" customWidth="1"/>
    <col min="12948" max="12948" width="9" style="6" customWidth="1"/>
    <col min="12949" max="12949" width="8.85546875" style="6"/>
    <col min="12950" max="12950" width="10.28515625" style="6" customWidth="1"/>
    <col min="12951" max="12952" width="7.42578125" style="6" bestFit="1" customWidth="1"/>
    <col min="12953" max="12953" width="8.85546875" style="6"/>
    <col min="12954" max="12954" width="10.28515625" style="6" customWidth="1"/>
    <col min="12955" max="12958" width="7.42578125" style="6" bestFit="1" customWidth="1"/>
    <col min="12959" max="12959" width="8.85546875" style="6"/>
    <col min="12960" max="12960" width="9.7109375" style="6" customWidth="1"/>
    <col min="12961" max="12969" width="7.42578125" style="6" bestFit="1" customWidth="1"/>
    <col min="12970" max="12970" width="6.7109375" style="6" bestFit="1" customWidth="1"/>
    <col min="12971" max="12971" width="6.42578125" style="6" bestFit="1" customWidth="1"/>
    <col min="12972" max="12976" width="7.42578125" style="6" bestFit="1" customWidth="1"/>
    <col min="12977" max="13178" width="8.85546875" style="6"/>
    <col min="13179" max="13179" width="25.7109375" style="6" customWidth="1"/>
    <col min="13180" max="13180" width="5.5703125" style="6" customWidth="1"/>
    <col min="13181" max="13181" width="5.28515625" style="6" customWidth="1"/>
    <col min="13182" max="13182" width="5.5703125" style="6" customWidth="1"/>
    <col min="13183" max="13183" width="5.28515625" style="6" customWidth="1"/>
    <col min="13184" max="13184" width="5.5703125" style="6" customWidth="1"/>
    <col min="13185" max="13185" width="5.28515625" style="6" customWidth="1"/>
    <col min="13186" max="13186" width="5.5703125" style="6" customWidth="1"/>
    <col min="13187" max="13187" width="5.28515625" style="6" customWidth="1"/>
    <col min="13188" max="13188" width="5.5703125" style="6" customWidth="1"/>
    <col min="13189" max="13189" width="5.28515625" style="6" customWidth="1"/>
    <col min="13190" max="13191" width="8.85546875" style="6"/>
    <col min="13192" max="13192" width="5.5703125" style="6" customWidth="1"/>
    <col min="13193" max="13193" width="5.28515625" style="6" customWidth="1"/>
    <col min="13194" max="13194" width="5.5703125" style="6" customWidth="1"/>
    <col min="13195" max="13195" width="5.28515625" style="6" customWidth="1"/>
    <col min="13196" max="13196" width="5.5703125" style="6" customWidth="1"/>
    <col min="13197" max="13197" width="5.28515625" style="6" customWidth="1"/>
    <col min="13198" max="13198" width="5.5703125" style="6" customWidth="1"/>
    <col min="13199" max="13199" width="5.28515625" style="6" customWidth="1"/>
    <col min="13200" max="13200" width="5.5703125" style="6" customWidth="1"/>
    <col min="13201" max="13201" width="5.28515625" style="6" customWidth="1"/>
    <col min="13202" max="13202" width="8.85546875" style="6"/>
    <col min="13203" max="13203" width="10.28515625" style="6" customWidth="1"/>
    <col min="13204" max="13204" width="9" style="6" customWidth="1"/>
    <col min="13205" max="13205" width="8.85546875" style="6"/>
    <col min="13206" max="13206" width="10.28515625" style="6" customWidth="1"/>
    <col min="13207" max="13208" width="7.42578125" style="6" bestFit="1" customWidth="1"/>
    <col min="13209" max="13209" width="8.85546875" style="6"/>
    <col min="13210" max="13210" width="10.28515625" style="6" customWidth="1"/>
    <col min="13211" max="13214" width="7.42578125" style="6" bestFit="1" customWidth="1"/>
    <col min="13215" max="13215" width="8.85546875" style="6"/>
    <col min="13216" max="13216" width="9.7109375" style="6" customWidth="1"/>
    <col min="13217" max="13225" width="7.42578125" style="6" bestFit="1" customWidth="1"/>
    <col min="13226" max="13226" width="6.7109375" style="6" bestFit="1" customWidth="1"/>
    <col min="13227" max="13227" width="6.42578125" style="6" bestFit="1" customWidth="1"/>
    <col min="13228" max="13232" width="7.42578125" style="6" bestFit="1" customWidth="1"/>
    <col min="13233" max="13434" width="8.85546875" style="6"/>
    <col min="13435" max="13435" width="25.7109375" style="6" customWidth="1"/>
    <col min="13436" max="13436" width="5.5703125" style="6" customWidth="1"/>
    <col min="13437" max="13437" width="5.28515625" style="6" customWidth="1"/>
    <col min="13438" max="13438" width="5.5703125" style="6" customWidth="1"/>
    <col min="13439" max="13439" width="5.28515625" style="6" customWidth="1"/>
    <col min="13440" max="13440" width="5.5703125" style="6" customWidth="1"/>
    <col min="13441" max="13441" width="5.28515625" style="6" customWidth="1"/>
    <col min="13442" max="13442" width="5.5703125" style="6" customWidth="1"/>
    <col min="13443" max="13443" width="5.28515625" style="6" customWidth="1"/>
    <col min="13444" max="13444" width="5.5703125" style="6" customWidth="1"/>
    <col min="13445" max="13445" width="5.28515625" style="6" customWidth="1"/>
    <col min="13446" max="13447" width="8.85546875" style="6"/>
    <col min="13448" max="13448" width="5.5703125" style="6" customWidth="1"/>
    <col min="13449" max="13449" width="5.28515625" style="6" customWidth="1"/>
    <col min="13450" max="13450" width="5.5703125" style="6" customWidth="1"/>
    <col min="13451" max="13451" width="5.28515625" style="6" customWidth="1"/>
    <col min="13452" max="13452" width="5.5703125" style="6" customWidth="1"/>
    <col min="13453" max="13453" width="5.28515625" style="6" customWidth="1"/>
    <col min="13454" max="13454" width="5.5703125" style="6" customWidth="1"/>
    <col min="13455" max="13455" width="5.28515625" style="6" customWidth="1"/>
    <col min="13456" max="13456" width="5.5703125" style="6" customWidth="1"/>
    <col min="13457" max="13457" width="5.28515625" style="6" customWidth="1"/>
    <col min="13458" max="13458" width="8.85546875" style="6"/>
    <col min="13459" max="13459" width="10.28515625" style="6" customWidth="1"/>
    <col min="13460" max="13460" width="9" style="6" customWidth="1"/>
    <col min="13461" max="13461" width="8.85546875" style="6"/>
    <col min="13462" max="13462" width="10.28515625" style="6" customWidth="1"/>
    <col min="13463" max="13464" width="7.42578125" style="6" bestFit="1" customWidth="1"/>
    <col min="13465" max="13465" width="8.85546875" style="6"/>
    <col min="13466" max="13466" width="10.28515625" style="6" customWidth="1"/>
    <col min="13467" max="13470" width="7.42578125" style="6" bestFit="1" customWidth="1"/>
    <col min="13471" max="13471" width="8.85546875" style="6"/>
    <col min="13472" max="13472" width="9.7109375" style="6" customWidth="1"/>
    <col min="13473" max="13481" width="7.42578125" style="6" bestFit="1" customWidth="1"/>
    <col min="13482" max="13482" width="6.7109375" style="6" bestFit="1" customWidth="1"/>
    <col min="13483" max="13483" width="6.42578125" style="6" bestFit="1" customWidth="1"/>
    <col min="13484" max="13488" width="7.42578125" style="6" bestFit="1" customWidth="1"/>
    <col min="13489" max="13690" width="8.85546875" style="6"/>
    <col min="13691" max="13691" width="25.7109375" style="6" customWidth="1"/>
    <col min="13692" max="13692" width="5.5703125" style="6" customWidth="1"/>
    <col min="13693" max="13693" width="5.28515625" style="6" customWidth="1"/>
    <col min="13694" max="13694" width="5.5703125" style="6" customWidth="1"/>
    <col min="13695" max="13695" width="5.28515625" style="6" customWidth="1"/>
    <col min="13696" max="13696" width="5.5703125" style="6" customWidth="1"/>
    <col min="13697" max="13697" width="5.28515625" style="6" customWidth="1"/>
    <col min="13698" max="13698" width="5.5703125" style="6" customWidth="1"/>
    <col min="13699" max="13699" width="5.28515625" style="6" customWidth="1"/>
    <col min="13700" max="13700" width="5.5703125" style="6" customWidth="1"/>
    <col min="13701" max="13701" width="5.28515625" style="6" customWidth="1"/>
    <col min="13702" max="13703" width="8.85546875" style="6"/>
    <col min="13704" max="13704" width="5.5703125" style="6" customWidth="1"/>
    <col min="13705" max="13705" width="5.28515625" style="6" customWidth="1"/>
    <col min="13706" max="13706" width="5.5703125" style="6" customWidth="1"/>
    <col min="13707" max="13707" width="5.28515625" style="6" customWidth="1"/>
    <col min="13708" max="13708" width="5.5703125" style="6" customWidth="1"/>
    <col min="13709" max="13709" width="5.28515625" style="6" customWidth="1"/>
    <col min="13710" max="13710" width="5.5703125" style="6" customWidth="1"/>
    <col min="13711" max="13711" width="5.28515625" style="6" customWidth="1"/>
    <col min="13712" max="13712" width="5.5703125" style="6" customWidth="1"/>
    <col min="13713" max="13713" width="5.28515625" style="6" customWidth="1"/>
    <col min="13714" max="13714" width="8.85546875" style="6"/>
    <col min="13715" max="13715" width="10.28515625" style="6" customWidth="1"/>
    <col min="13716" max="13716" width="9" style="6" customWidth="1"/>
    <col min="13717" max="13717" width="8.85546875" style="6"/>
    <col min="13718" max="13718" width="10.28515625" style="6" customWidth="1"/>
    <col min="13719" max="13720" width="7.42578125" style="6" bestFit="1" customWidth="1"/>
    <col min="13721" max="13721" width="8.85546875" style="6"/>
    <col min="13722" max="13722" width="10.28515625" style="6" customWidth="1"/>
    <col min="13723" max="13726" width="7.42578125" style="6" bestFit="1" customWidth="1"/>
    <col min="13727" max="13727" width="8.85546875" style="6"/>
    <col min="13728" max="13728" width="9.7109375" style="6" customWidth="1"/>
    <col min="13729" max="13737" width="7.42578125" style="6" bestFit="1" customWidth="1"/>
    <col min="13738" max="13738" width="6.7109375" style="6" bestFit="1" customWidth="1"/>
    <col min="13739" max="13739" width="6.42578125" style="6" bestFit="1" customWidth="1"/>
    <col min="13740" max="13744" width="7.42578125" style="6" bestFit="1" customWidth="1"/>
    <col min="13745" max="13946" width="8.85546875" style="6"/>
    <col min="13947" max="13947" width="25.7109375" style="6" customWidth="1"/>
    <col min="13948" max="13948" width="5.5703125" style="6" customWidth="1"/>
    <col min="13949" max="13949" width="5.28515625" style="6" customWidth="1"/>
    <col min="13950" max="13950" width="5.5703125" style="6" customWidth="1"/>
    <col min="13951" max="13951" width="5.28515625" style="6" customWidth="1"/>
    <col min="13952" max="13952" width="5.5703125" style="6" customWidth="1"/>
    <col min="13953" max="13953" width="5.28515625" style="6" customWidth="1"/>
    <col min="13954" max="13954" width="5.5703125" style="6" customWidth="1"/>
    <col min="13955" max="13955" width="5.28515625" style="6" customWidth="1"/>
    <col min="13956" max="13956" width="5.5703125" style="6" customWidth="1"/>
    <col min="13957" max="13957" width="5.28515625" style="6" customWidth="1"/>
    <col min="13958" max="13959" width="8.85546875" style="6"/>
    <col min="13960" max="13960" width="5.5703125" style="6" customWidth="1"/>
    <col min="13961" max="13961" width="5.28515625" style="6" customWidth="1"/>
    <col min="13962" max="13962" width="5.5703125" style="6" customWidth="1"/>
    <col min="13963" max="13963" width="5.28515625" style="6" customWidth="1"/>
    <col min="13964" max="13964" width="5.5703125" style="6" customWidth="1"/>
    <col min="13965" max="13965" width="5.28515625" style="6" customWidth="1"/>
    <col min="13966" max="13966" width="5.5703125" style="6" customWidth="1"/>
    <col min="13967" max="13967" width="5.28515625" style="6" customWidth="1"/>
    <col min="13968" max="13968" width="5.5703125" style="6" customWidth="1"/>
    <col min="13969" max="13969" width="5.28515625" style="6" customWidth="1"/>
    <col min="13970" max="13970" width="8.85546875" style="6"/>
    <col min="13971" max="13971" width="10.28515625" style="6" customWidth="1"/>
    <col min="13972" max="13972" width="9" style="6" customWidth="1"/>
    <col min="13973" max="13973" width="8.85546875" style="6"/>
    <col min="13974" max="13974" width="10.28515625" style="6" customWidth="1"/>
    <col min="13975" max="13976" width="7.42578125" style="6" bestFit="1" customWidth="1"/>
    <col min="13977" max="13977" width="8.85546875" style="6"/>
    <col min="13978" max="13978" width="10.28515625" style="6" customWidth="1"/>
    <col min="13979" max="13982" width="7.42578125" style="6" bestFit="1" customWidth="1"/>
    <col min="13983" max="13983" width="8.85546875" style="6"/>
    <col min="13984" max="13984" width="9.7109375" style="6" customWidth="1"/>
    <col min="13985" max="13993" width="7.42578125" style="6" bestFit="1" customWidth="1"/>
    <col min="13994" max="13994" width="6.7109375" style="6" bestFit="1" customWidth="1"/>
    <col min="13995" max="13995" width="6.42578125" style="6" bestFit="1" customWidth="1"/>
    <col min="13996" max="14000" width="7.42578125" style="6" bestFit="1" customWidth="1"/>
    <col min="14001" max="14202" width="8.85546875" style="6"/>
    <col min="14203" max="14203" width="25.7109375" style="6" customWidth="1"/>
    <col min="14204" max="14204" width="5.5703125" style="6" customWidth="1"/>
    <col min="14205" max="14205" width="5.28515625" style="6" customWidth="1"/>
    <col min="14206" max="14206" width="5.5703125" style="6" customWidth="1"/>
    <col min="14207" max="14207" width="5.28515625" style="6" customWidth="1"/>
    <col min="14208" max="14208" width="5.5703125" style="6" customWidth="1"/>
    <col min="14209" max="14209" width="5.28515625" style="6" customWidth="1"/>
    <col min="14210" max="14210" width="5.5703125" style="6" customWidth="1"/>
    <col min="14211" max="14211" width="5.28515625" style="6" customWidth="1"/>
    <col min="14212" max="14212" width="5.5703125" style="6" customWidth="1"/>
    <col min="14213" max="14213" width="5.28515625" style="6" customWidth="1"/>
    <col min="14214" max="14215" width="8.85546875" style="6"/>
    <col min="14216" max="14216" width="5.5703125" style="6" customWidth="1"/>
    <col min="14217" max="14217" width="5.28515625" style="6" customWidth="1"/>
    <col min="14218" max="14218" width="5.5703125" style="6" customWidth="1"/>
    <col min="14219" max="14219" width="5.28515625" style="6" customWidth="1"/>
    <col min="14220" max="14220" width="5.5703125" style="6" customWidth="1"/>
    <col min="14221" max="14221" width="5.28515625" style="6" customWidth="1"/>
    <col min="14222" max="14222" width="5.5703125" style="6" customWidth="1"/>
    <col min="14223" max="14223" width="5.28515625" style="6" customWidth="1"/>
    <col min="14224" max="14224" width="5.5703125" style="6" customWidth="1"/>
    <col min="14225" max="14225" width="5.28515625" style="6" customWidth="1"/>
    <col min="14226" max="14226" width="8.85546875" style="6"/>
    <col min="14227" max="14227" width="10.28515625" style="6" customWidth="1"/>
    <col min="14228" max="14228" width="9" style="6" customWidth="1"/>
    <col min="14229" max="14229" width="8.85546875" style="6"/>
    <col min="14230" max="14230" width="10.28515625" style="6" customWidth="1"/>
    <col min="14231" max="14232" width="7.42578125" style="6" bestFit="1" customWidth="1"/>
    <col min="14233" max="14233" width="8.85546875" style="6"/>
    <col min="14234" max="14234" width="10.28515625" style="6" customWidth="1"/>
    <col min="14235" max="14238" width="7.42578125" style="6" bestFit="1" customWidth="1"/>
    <col min="14239" max="14239" width="8.85546875" style="6"/>
    <col min="14240" max="14240" width="9.7109375" style="6" customWidth="1"/>
    <col min="14241" max="14249" width="7.42578125" style="6" bestFit="1" customWidth="1"/>
    <col min="14250" max="14250" width="6.7109375" style="6" bestFit="1" customWidth="1"/>
    <col min="14251" max="14251" width="6.42578125" style="6" bestFit="1" customWidth="1"/>
    <col min="14252" max="14256" width="7.42578125" style="6" bestFit="1" customWidth="1"/>
    <col min="14257" max="14458" width="8.85546875" style="6"/>
    <col min="14459" max="14459" width="25.7109375" style="6" customWidth="1"/>
    <col min="14460" max="14460" width="5.5703125" style="6" customWidth="1"/>
    <col min="14461" max="14461" width="5.28515625" style="6" customWidth="1"/>
    <col min="14462" max="14462" width="5.5703125" style="6" customWidth="1"/>
    <col min="14463" max="14463" width="5.28515625" style="6" customWidth="1"/>
    <col min="14464" max="14464" width="5.5703125" style="6" customWidth="1"/>
    <col min="14465" max="14465" width="5.28515625" style="6" customWidth="1"/>
    <col min="14466" max="14466" width="5.5703125" style="6" customWidth="1"/>
    <col min="14467" max="14467" width="5.28515625" style="6" customWidth="1"/>
    <col min="14468" max="14468" width="5.5703125" style="6" customWidth="1"/>
    <col min="14469" max="14469" width="5.28515625" style="6" customWidth="1"/>
    <col min="14470" max="14471" width="8.85546875" style="6"/>
    <col min="14472" max="14472" width="5.5703125" style="6" customWidth="1"/>
    <col min="14473" max="14473" width="5.28515625" style="6" customWidth="1"/>
    <col min="14474" max="14474" width="5.5703125" style="6" customWidth="1"/>
    <col min="14475" max="14475" width="5.28515625" style="6" customWidth="1"/>
    <col min="14476" max="14476" width="5.5703125" style="6" customWidth="1"/>
    <col min="14477" max="14477" width="5.28515625" style="6" customWidth="1"/>
    <col min="14478" max="14478" width="5.5703125" style="6" customWidth="1"/>
    <col min="14479" max="14479" width="5.28515625" style="6" customWidth="1"/>
    <col min="14480" max="14480" width="5.5703125" style="6" customWidth="1"/>
    <col min="14481" max="14481" width="5.28515625" style="6" customWidth="1"/>
    <col min="14482" max="14482" width="8.85546875" style="6"/>
    <col min="14483" max="14483" width="10.28515625" style="6" customWidth="1"/>
    <col min="14484" max="14484" width="9" style="6" customWidth="1"/>
    <col min="14485" max="14485" width="8.85546875" style="6"/>
    <col min="14486" max="14486" width="10.28515625" style="6" customWidth="1"/>
    <col min="14487" max="14488" width="7.42578125" style="6" bestFit="1" customWidth="1"/>
    <col min="14489" max="14489" width="8.85546875" style="6"/>
    <col min="14490" max="14490" width="10.28515625" style="6" customWidth="1"/>
    <col min="14491" max="14494" width="7.42578125" style="6" bestFit="1" customWidth="1"/>
    <col min="14495" max="14495" width="8.85546875" style="6"/>
    <col min="14496" max="14496" width="9.7109375" style="6" customWidth="1"/>
    <col min="14497" max="14505" width="7.42578125" style="6" bestFit="1" customWidth="1"/>
    <col min="14506" max="14506" width="6.7109375" style="6" bestFit="1" customWidth="1"/>
    <col min="14507" max="14507" width="6.42578125" style="6" bestFit="1" customWidth="1"/>
    <col min="14508" max="14512" width="7.42578125" style="6" bestFit="1" customWidth="1"/>
    <col min="14513" max="14714" width="8.85546875" style="6"/>
    <col min="14715" max="14715" width="25.7109375" style="6" customWidth="1"/>
    <col min="14716" max="14716" width="5.5703125" style="6" customWidth="1"/>
    <col min="14717" max="14717" width="5.28515625" style="6" customWidth="1"/>
    <col min="14718" max="14718" width="5.5703125" style="6" customWidth="1"/>
    <col min="14719" max="14719" width="5.28515625" style="6" customWidth="1"/>
    <col min="14720" max="14720" width="5.5703125" style="6" customWidth="1"/>
    <col min="14721" max="14721" width="5.28515625" style="6" customWidth="1"/>
    <col min="14722" max="14722" width="5.5703125" style="6" customWidth="1"/>
    <col min="14723" max="14723" width="5.28515625" style="6" customWidth="1"/>
    <col min="14724" max="14724" width="5.5703125" style="6" customWidth="1"/>
    <col min="14725" max="14725" width="5.28515625" style="6" customWidth="1"/>
    <col min="14726" max="14727" width="8.85546875" style="6"/>
    <col min="14728" max="14728" width="5.5703125" style="6" customWidth="1"/>
    <col min="14729" max="14729" width="5.28515625" style="6" customWidth="1"/>
    <col min="14730" max="14730" width="5.5703125" style="6" customWidth="1"/>
    <col min="14731" max="14731" width="5.28515625" style="6" customWidth="1"/>
    <col min="14732" max="14732" width="5.5703125" style="6" customWidth="1"/>
    <col min="14733" max="14733" width="5.28515625" style="6" customWidth="1"/>
    <col min="14734" max="14734" width="5.5703125" style="6" customWidth="1"/>
    <col min="14735" max="14735" width="5.28515625" style="6" customWidth="1"/>
    <col min="14736" max="14736" width="5.5703125" style="6" customWidth="1"/>
    <col min="14737" max="14737" width="5.28515625" style="6" customWidth="1"/>
    <col min="14738" max="14738" width="8.85546875" style="6"/>
    <col min="14739" max="14739" width="10.28515625" style="6" customWidth="1"/>
    <col min="14740" max="14740" width="9" style="6" customWidth="1"/>
    <col min="14741" max="14741" width="8.85546875" style="6"/>
    <col min="14742" max="14742" width="10.28515625" style="6" customWidth="1"/>
    <col min="14743" max="14744" width="7.42578125" style="6" bestFit="1" customWidth="1"/>
    <col min="14745" max="14745" width="8.85546875" style="6"/>
    <col min="14746" max="14746" width="10.28515625" style="6" customWidth="1"/>
    <col min="14747" max="14750" width="7.42578125" style="6" bestFit="1" customWidth="1"/>
    <col min="14751" max="14751" width="8.85546875" style="6"/>
    <col min="14752" max="14752" width="9.7109375" style="6" customWidth="1"/>
    <col min="14753" max="14761" width="7.42578125" style="6" bestFit="1" customWidth="1"/>
    <col min="14762" max="14762" width="6.7109375" style="6" bestFit="1" customWidth="1"/>
    <col min="14763" max="14763" width="6.42578125" style="6" bestFit="1" customWidth="1"/>
    <col min="14764" max="14768" width="7.42578125" style="6" bestFit="1" customWidth="1"/>
    <col min="14769" max="14970" width="8.85546875" style="6"/>
    <col min="14971" max="14971" width="25.7109375" style="6" customWidth="1"/>
    <col min="14972" max="14972" width="5.5703125" style="6" customWidth="1"/>
    <col min="14973" max="14973" width="5.28515625" style="6" customWidth="1"/>
    <col min="14974" max="14974" width="5.5703125" style="6" customWidth="1"/>
    <col min="14975" max="14975" width="5.28515625" style="6" customWidth="1"/>
    <col min="14976" max="14976" width="5.5703125" style="6" customWidth="1"/>
    <col min="14977" max="14977" width="5.28515625" style="6" customWidth="1"/>
    <col min="14978" max="14978" width="5.5703125" style="6" customWidth="1"/>
    <col min="14979" max="14979" width="5.28515625" style="6" customWidth="1"/>
    <col min="14980" max="14980" width="5.5703125" style="6" customWidth="1"/>
    <col min="14981" max="14981" width="5.28515625" style="6" customWidth="1"/>
    <col min="14982" max="14983" width="8.85546875" style="6"/>
    <col min="14984" max="14984" width="5.5703125" style="6" customWidth="1"/>
    <col min="14985" max="14985" width="5.28515625" style="6" customWidth="1"/>
    <col min="14986" max="14986" width="5.5703125" style="6" customWidth="1"/>
    <col min="14987" max="14987" width="5.28515625" style="6" customWidth="1"/>
    <col min="14988" max="14988" width="5.5703125" style="6" customWidth="1"/>
    <col min="14989" max="14989" width="5.28515625" style="6" customWidth="1"/>
    <col min="14990" max="14990" width="5.5703125" style="6" customWidth="1"/>
    <col min="14991" max="14991" width="5.28515625" style="6" customWidth="1"/>
    <col min="14992" max="14992" width="5.5703125" style="6" customWidth="1"/>
    <col min="14993" max="14993" width="5.28515625" style="6" customWidth="1"/>
    <col min="14994" max="14994" width="8.85546875" style="6"/>
    <col min="14995" max="14995" width="10.28515625" style="6" customWidth="1"/>
    <col min="14996" max="14996" width="9" style="6" customWidth="1"/>
    <col min="14997" max="14997" width="8.85546875" style="6"/>
    <col min="14998" max="14998" width="10.28515625" style="6" customWidth="1"/>
    <col min="14999" max="15000" width="7.42578125" style="6" bestFit="1" customWidth="1"/>
    <col min="15001" max="15001" width="8.85546875" style="6"/>
    <col min="15002" max="15002" width="10.28515625" style="6" customWidth="1"/>
    <col min="15003" max="15006" width="7.42578125" style="6" bestFit="1" customWidth="1"/>
    <col min="15007" max="15007" width="8.85546875" style="6"/>
    <col min="15008" max="15008" width="9.7109375" style="6" customWidth="1"/>
    <col min="15009" max="15017" width="7.42578125" style="6" bestFit="1" customWidth="1"/>
    <col min="15018" max="15018" width="6.7109375" style="6" bestFit="1" customWidth="1"/>
    <col min="15019" max="15019" width="6.42578125" style="6" bestFit="1" customWidth="1"/>
    <col min="15020" max="15024" width="7.42578125" style="6" bestFit="1" customWidth="1"/>
    <col min="15025" max="15226" width="8.85546875" style="6"/>
    <col min="15227" max="15227" width="25.7109375" style="6" customWidth="1"/>
    <col min="15228" max="15228" width="5.5703125" style="6" customWidth="1"/>
    <col min="15229" max="15229" width="5.28515625" style="6" customWidth="1"/>
    <col min="15230" max="15230" width="5.5703125" style="6" customWidth="1"/>
    <col min="15231" max="15231" width="5.28515625" style="6" customWidth="1"/>
    <col min="15232" max="15232" width="5.5703125" style="6" customWidth="1"/>
    <col min="15233" max="15233" width="5.28515625" style="6" customWidth="1"/>
    <col min="15234" max="15234" width="5.5703125" style="6" customWidth="1"/>
    <col min="15235" max="15235" width="5.28515625" style="6" customWidth="1"/>
    <col min="15236" max="15236" width="5.5703125" style="6" customWidth="1"/>
    <col min="15237" max="15237" width="5.28515625" style="6" customWidth="1"/>
    <col min="15238" max="15239" width="8.85546875" style="6"/>
    <col min="15240" max="15240" width="5.5703125" style="6" customWidth="1"/>
    <col min="15241" max="15241" width="5.28515625" style="6" customWidth="1"/>
    <col min="15242" max="15242" width="5.5703125" style="6" customWidth="1"/>
    <col min="15243" max="15243" width="5.28515625" style="6" customWidth="1"/>
    <col min="15244" max="15244" width="5.5703125" style="6" customWidth="1"/>
    <col min="15245" max="15245" width="5.28515625" style="6" customWidth="1"/>
    <col min="15246" max="15246" width="5.5703125" style="6" customWidth="1"/>
    <col min="15247" max="15247" width="5.28515625" style="6" customWidth="1"/>
    <col min="15248" max="15248" width="5.5703125" style="6" customWidth="1"/>
    <col min="15249" max="15249" width="5.28515625" style="6" customWidth="1"/>
    <col min="15250" max="15250" width="8.85546875" style="6"/>
    <col min="15251" max="15251" width="10.28515625" style="6" customWidth="1"/>
    <col min="15252" max="15252" width="9" style="6" customWidth="1"/>
    <col min="15253" max="15253" width="8.85546875" style="6"/>
    <col min="15254" max="15254" width="10.28515625" style="6" customWidth="1"/>
    <col min="15255" max="15256" width="7.42578125" style="6" bestFit="1" customWidth="1"/>
    <col min="15257" max="15257" width="8.85546875" style="6"/>
    <col min="15258" max="15258" width="10.28515625" style="6" customWidth="1"/>
    <col min="15259" max="15262" width="7.42578125" style="6" bestFit="1" customWidth="1"/>
    <col min="15263" max="15263" width="8.85546875" style="6"/>
    <col min="15264" max="15264" width="9.7109375" style="6" customWidth="1"/>
    <col min="15265" max="15273" width="7.42578125" style="6" bestFit="1" customWidth="1"/>
    <col min="15274" max="15274" width="6.7109375" style="6" bestFit="1" customWidth="1"/>
    <col min="15275" max="15275" width="6.42578125" style="6" bestFit="1" customWidth="1"/>
    <col min="15276" max="15280" width="7.42578125" style="6" bestFit="1" customWidth="1"/>
    <col min="15281" max="15482" width="8.85546875" style="6"/>
    <col min="15483" max="15483" width="25.7109375" style="6" customWidth="1"/>
    <col min="15484" max="15484" width="5.5703125" style="6" customWidth="1"/>
    <col min="15485" max="15485" width="5.28515625" style="6" customWidth="1"/>
    <col min="15486" max="15486" width="5.5703125" style="6" customWidth="1"/>
    <col min="15487" max="15487" width="5.28515625" style="6" customWidth="1"/>
    <col min="15488" max="15488" width="5.5703125" style="6" customWidth="1"/>
    <col min="15489" max="15489" width="5.28515625" style="6" customWidth="1"/>
    <col min="15490" max="15490" width="5.5703125" style="6" customWidth="1"/>
    <col min="15491" max="15491" width="5.28515625" style="6" customWidth="1"/>
    <col min="15492" max="15492" width="5.5703125" style="6" customWidth="1"/>
    <col min="15493" max="15493" width="5.28515625" style="6" customWidth="1"/>
    <col min="15494" max="15495" width="8.85546875" style="6"/>
    <col min="15496" max="15496" width="5.5703125" style="6" customWidth="1"/>
    <col min="15497" max="15497" width="5.28515625" style="6" customWidth="1"/>
    <col min="15498" max="15498" width="5.5703125" style="6" customWidth="1"/>
    <col min="15499" max="15499" width="5.28515625" style="6" customWidth="1"/>
    <col min="15500" max="15500" width="5.5703125" style="6" customWidth="1"/>
    <col min="15501" max="15501" width="5.28515625" style="6" customWidth="1"/>
    <col min="15502" max="15502" width="5.5703125" style="6" customWidth="1"/>
    <col min="15503" max="15503" width="5.28515625" style="6" customWidth="1"/>
    <col min="15504" max="15504" width="5.5703125" style="6" customWidth="1"/>
    <col min="15505" max="15505" width="5.28515625" style="6" customWidth="1"/>
    <col min="15506" max="15506" width="8.85546875" style="6"/>
    <col min="15507" max="15507" width="10.28515625" style="6" customWidth="1"/>
    <col min="15508" max="15508" width="9" style="6" customWidth="1"/>
    <col min="15509" max="15509" width="8.85546875" style="6"/>
    <col min="15510" max="15510" width="10.28515625" style="6" customWidth="1"/>
    <col min="15511" max="15512" width="7.42578125" style="6" bestFit="1" customWidth="1"/>
    <col min="15513" max="15513" width="8.85546875" style="6"/>
    <col min="15514" max="15514" width="10.28515625" style="6" customWidth="1"/>
    <col min="15515" max="15518" width="7.42578125" style="6" bestFit="1" customWidth="1"/>
    <col min="15519" max="15519" width="8.85546875" style="6"/>
    <col min="15520" max="15520" width="9.7109375" style="6" customWidth="1"/>
    <col min="15521" max="15529" width="7.42578125" style="6" bestFit="1" customWidth="1"/>
    <col min="15530" max="15530" width="6.7109375" style="6" bestFit="1" customWidth="1"/>
    <col min="15531" max="15531" width="6.42578125" style="6" bestFit="1" customWidth="1"/>
    <col min="15532" max="15536" width="7.42578125" style="6" bestFit="1" customWidth="1"/>
    <col min="15537" max="15738" width="8.85546875" style="6"/>
    <col min="15739" max="15739" width="25.7109375" style="6" customWidth="1"/>
    <col min="15740" max="15740" width="5.5703125" style="6" customWidth="1"/>
    <col min="15741" max="15741" width="5.28515625" style="6" customWidth="1"/>
    <col min="15742" max="15742" width="5.5703125" style="6" customWidth="1"/>
    <col min="15743" max="15743" width="5.28515625" style="6" customWidth="1"/>
    <col min="15744" max="15744" width="5.5703125" style="6" customWidth="1"/>
    <col min="15745" max="15745" width="5.28515625" style="6" customWidth="1"/>
    <col min="15746" max="15746" width="5.5703125" style="6" customWidth="1"/>
    <col min="15747" max="15747" width="5.28515625" style="6" customWidth="1"/>
    <col min="15748" max="15748" width="5.5703125" style="6" customWidth="1"/>
    <col min="15749" max="15749" width="5.28515625" style="6" customWidth="1"/>
    <col min="15750" max="15751" width="8.85546875" style="6"/>
    <col min="15752" max="15752" width="5.5703125" style="6" customWidth="1"/>
    <col min="15753" max="15753" width="5.28515625" style="6" customWidth="1"/>
    <col min="15754" max="15754" width="5.5703125" style="6" customWidth="1"/>
    <col min="15755" max="15755" width="5.28515625" style="6" customWidth="1"/>
    <col min="15756" max="15756" width="5.5703125" style="6" customWidth="1"/>
    <col min="15757" max="15757" width="5.28515625" style="6" customWidth="1"/>
    <col min="15758" max="15758" width="5.5703125" style="6" customWidth="1"/>
    <col min="15759" max="15759" width="5.28515625" style="6" customWidth="1"/>
    <col min="15760" max="15760" width="5.5703125" style="6" customWidth="1"/>
    <col min="15761" max="15761" width="5.28515625" style="6" customWidth="1"/>
    <col min="15762" max="15762" width="8.85546875" style="6"/>
    <col min="15763" max="15763" width="10.28515625" style="6" customWidth="1"/>
    <col min="15764" max="15764" width="9" style="6" customWidth="1"/>
    <col min="15765" max="15765" width="8.85546875" style="6"/>
    <col min="15766" max="15766" width="10.28515625" style="6" customWidth="1"/>
    <col min="15767" max="15768" width="7.42578125" style="6" bestFit="1" customWidth="1"/>
    <col min="15769" max="15769" width="8.85546875" style="6"/>
    <col min="15770" max="15770" width="10.28515625" style="6" customWidth="1"/>
    <col min="15771" max="15774" width="7.42578125" style="6" bestFit="1" customWidth="1"/>
    <col min="15775" max="15775" width="8.85546875" style="6"/>
    <col min="15776" max="15776" width="9.7109375" style="6" customWidth="1"/>
    <col min="15777" max="15785" width="7.42578125" style="6" bestFit="1" customWidth="1"/>
    <col min="15786" max="15786" width="6.7109375" style="6" bestFit="1" customWidth="1"/>
    <col min="15787" max="15787" width="6.42578125" style="6" bestFit="1" customWidth="1"/>
    <col min="15788" max="15792" width="7.42578125" style="6" bestFit="1" customWidth="1"/>
    <col min="15793" max="15994" width="8.85546875" style="6"/>
    <col min="15995" max="15995" width="25.7109375" style="6" customWidth="1"/>
    <col min="15996" max="15996" width="5.5703125" style="6" customWidth="1"/>
    <col min="15997" max="15997" width="5.28515625" style="6" customWidth="1"/>
    <col min="15998" max="15998" width="5.5703125" style="6" customWidth="1"/>
    <col min="15999" max="15999" width="5.28515625" style="6" customWidth="1"/>
    <col min="16000" max="16000" width="5.5703125" style="6" customWidth="1"/>
    <col min="16001" max="16001" width="5.28515625" style="6" customWidth="1"/>
    <col min="16002" max="16002" width="5.5703125" style="6" customWidth="1"/>
    <col min="16003" max="16003" width="5.28515625" style="6" customWidth="1"/>
    <col min="16004" max="16004" width="5.5703125" style="6" customWidth="1"/>
    <col min="16005" max="16005" width="5.28515625" style="6" customWidth="1"/>
    <col min="16006" max="16007" width="8.85546875" style="6"/>
    <col min="16008" max="16008" width="5.5703125" style="6" customWidth="1"/>
    <col min="16009" max="16009" width="5.28515625" style="6" customWidth="1"/>
    <col min="16010" max="16010" width="5.5703125" style="6" customWidth="1"/>
    <col min="16011" max="16011" width="5.28515625" style="6" customWidth="1"/>
    <col min="16012" max="16012" width="5.5703125" style="6" customWidth="1"/>
    <col min="16013" max="16013" width="5.28515625" style="6" customWidth="1"/>
    <col min="16014" max="16014" width="5.5703125" style="6" customWidth="1"/>
    <col min="16015" max="16015" width="5.28515625" style="6" customWidth="1"/>
    <col min="16016" max="16016" width="5.5703125" style="6" customWidth="1"/>
    <col min="16017" max="16017" width="5.28515625" style="6" customWidth="1"/>
    <col min="16018" max="16018" width="8.85546875" style="6"/>
    <col min="16019" max="16019" width="10.28515625" style="6" customWidth="1"/>
    <col min="16020" max="16020" width="9" style="6" customWidth="1"/>
    <col min="16021" max="16021" width="8.85546875" style="6"/>
    <col min="16022" max="16022" width="10.28515625" style="6" customWidth="1"/>
    <col min="16023" max="16024" width="7.42578125" style="6" bestFit="1" customWidth="1"/>
    <col min="16025" max="16025" width="8.85546875" style="6"/>
    <col min="16026" max="16026" width="10.28515625" style="6" customWidth="1"/>
    <col min="16027" max="16030" width="7.42578125" style="6" bestFit="1" customWidth="1"/>
    <col min="16031" max="16031" width="8.85546875" style="6"/>
    <col min="16032" max="16032" width="9.7109375" style="6" customWidth="1"/>
    <col min="16033" max="16041" width="7.42578125" style="6" bestFit="1" customWidth="1"/>
    <col min="16042" max="16042" width="6.7109375" style="6" bestFit="1" customWidth="1"/>
    <col min="16043" max="16043" width="6.42578125" style="6" bestFit="1" customWidth="1"/>
    <col min="16044" max="16048" width="7.42578125" style="6" bestFit="1" customWidth="1"/>
    <col min="16049" max="16351" width="8.85546875" style="6"/>
    <col min="16352" max="16384" width="8.85546875" style="6" customWidth="1"/>
  </cols>
  <sheetData>
    <row r="1" spans="1:42" ht="15" customHeight="1">
      <c r="A1" s="4" t="s">
        <v>148</v>
      </c>
      <c r="C1" s="4" t="s">
        <v>108</v>
      </c>
      <c r="D1" s="129" t="s">
        <v>284</v>
      </c>
      <c r="E1" s="129" t="s">
        <v>285</v>
      </c>
      <c r="F1" s="129" t="s">
        <v>286</v>
      </c>
      <c r="G1" s="129" t="s">
        <v>287</v>
      </c>
      <c r="H1" s="130" t="s">
        <v>288</v>
      </c>
      <c r="I1" s="129" t="s">
        <v>289</v>
      </c>
      <c r="J1" s="129" t="s">
        <v>290</v>
      </c>
      <c r="K1" s="129" t="s">
        <v>291</v>
      </c>
      <c r="L1" s="129" t="s">
        <v>292</v>
      </c>
      <c r="M1" s="129" t="s">
        <v>293</v>
      </c>
      <c r="N1" s="129" t="s">
        <v>294</v>
      </c>
      <c r="O1" s="129" t="s">
        <v>295</v>
      </c>
      <c r="Q1" s="129"/>
      <c r="R1" s="129"/>
      <c r="S1" s="129"/>
      <c r="T1" s="129"/>
      <c r="U1" s="129"/>
      <c r="V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68"/>
      <c r="AJ1" s="168"/>
      <c r="AK1" s="168"/>
      <c r="AL1" s="129"/>
      <c r="AM1" s="129"/>
      <c r="AN1" s="129"/>
      <c r="AO1" s="129"/>
      <c r="AP1" s="129"/>
    </row>
    <row r="2" spans="1:42" ht="15" customHeight="1">
      <c r="D2" s="131" t="s">
        <v>296</v>
      </c>
      <c r="E2" s="131" t="s">
        <v>297</v>
      </c>
      <c r="F2" s="131" t="s">
        <v>298</v>
      </c>
      <c r="G2" s="131" t="s">
        <v>299</v>
      </c>
      <c r="H2" s="132" t="s">
        <v>300</v>
      </c>
      <c r="I2" s="129" t="s">
        <v>301</v>
      </c>
      <c r="J2" s="129" t="s">
        <v>302</v>
      </c>
      <c r="K2" s="129" t="s">
        <v>303</v>
      </c>
      <c r="L2" s="129" t="s">
        <v>304</v>
      </c>
      <c r="M2" s="129" t="s">
        <v>305</v>
      </c>
      <c r="N2" s="129" t="s">
        <v>306</v>
      </c>
      <c r="O2" s="129" t="s">
        <v>307</v>
      </c>
      <c r="Q2" s="129"/>
      <c r="R2" s="129"/>
      <c r="S2" s="129"/>
      <c r="T2" s="129"/>
      <c r="U2" s="129"/>
      <c r="V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</row>
    <row r="3" spans="1:42" ht="15" customHeight="1">
      <c r="A3" s="7" t="s">
        <v>109</v>
      </c>
      <c r="C3" s="90" t="s">
        <v>265</v>
      </c>
      <c r="D3" s="47"/>
      <c r="E3" s="47"/>
      <c r="F3" s="47"/>
      <c r="G3" s="47"/>
      <c r="H3" s="47"/>
      <c r="I3" s="47"/>
      <c r="J3" s="47"/>
      <c r="X3" s="15" t="s">
        <v>409</v>
      </c>
      <c r="Y3" s="15" t="s">
        <v>410</v>
      </c>
      <c r="Z3" s="15" t="s">
        <v>409</v>
      </c>
      <c r="AA3" s="15" t="s">
        <v>410</v>
      </c>
      <c r="AB3" s="15"/>
      <c r="AD3" s="15" t="s">
        <v>409</v>
      </c>
      <c r="AE3" s="15" t="s">
        <v>410</v>
      </c>
      <c r="AF3" s="15" t="s">
        <v>409</v>
      </c>
      <c r="AG3" s="15" t="s">
        <v>410</v>
      </c>
      <c r="AH3" s="15" t="s">
        <v>409</v>
      </c>
      <c r="AI3" s="15" t="s">
        <v>410</v>
      </c>
      <c r="AJ3" s="15" t="s">
        <v>409</v>
      </c>
      <c r="AK3" s="15" t="s">
        <v>410</v>
      </c>
      <c r="AL3" s="15" t="s">
        <v>409</v>
      </c>
      <c r="AM3" s="15" t="s">
        <v>410</v>
      </c>
      <c r="AO3" s="15" t="s">
        <v>409</v>
      </c>
      <c r="AP3" s="15" t="s">
        <v>410</v>
      </c>
    </row>
    <row r="4" spans="1:42" ht="15" customHeight="1">
      <c r="C4" s="28" t="s">
        <v>77</v>
      </c>
      <c r="D4" s="28" t="s">
        <v>77</v>
      </c>
      <c r="E4" s="28" t="s">
        <v>77</v>
      </c>
      <c r="F4" s="28" t="s">
        <v>77</v>
      </c>
      <c r="G4" s="28" t="s">
        <v>77</v>
      </c>
      <c r="H4" s="28" t="s">
        <v>77</v>
      </c>
      <c r="I4" s="28" t="s">
        <v>77</v>
      </c>
      <c r="J4" s="28" t="s">
        <v>77</v>
      </c>
      <c r="K4" s="28" t="s">
        <v>77</v>
      </c>
      <c r="L4" s="28" t="s">
        <v>77</v>
      </c>
      <c r="M4" s="28" t="s">
        <v>77</v>
      </c>
      <c r="N4" s="28" t="s">
        <v>77</v>
      </c>
      <c r="O4" s="28" t="s">
        <v>77</v>
      </c>
      <c r="Q4" s="28" t="s">
        <v>345</v>
      </c>
      <c r="R4" s="28" t="s">
        <v>345</v>
      </c>
      <c r="S4" s="28" t="s">
        <v>345</v>
      </c>
      <c r="T4" s="28" t="s">
        <v>345</v>
      </c>
      <c r="U4" s="28" t="s">
        <v>345</v>
      </c>
      <c r="V4" s="28" t="s">
        <v>345</v>
      </c>
      <c r="X4" s="28" t="s">
        <v>416</v>
      </c>
      <c r="Y4" s="28" t="s">
        <v>416</v>
      </c>
      <c r="Z4" s="28" t="s">
        <v>460</v>
      </c>
      <c r="AA4" s="28" t="s">
        <v>460</v>
      </c>
      <c r="AB4" s="28" t="s">
        <v>483</v>
      </c>
      <c r="AC4" s="28" t="s">
        <v>355</v>
      </c>
      <c r="AD4" s="28" t="s">
        <v>416</v>
      </c>
      <c r="AE4" s="28" t="s">
        <v>416</v>
      </c>
      <c r="AF4" s="28" t="s">
        <v>460</v>
      </c>
      <c r="AG4" s="28" t="s">
        <v>460</v>
      </c>
      <c r="AH4" s="28" t="s">
        <v>460</v>
      </c>
      <c r="AI4" s="28" t="s">
        <v>460</v>
      </c>
      <c r="AJ4" s="28" t="s">
        <v>460</v>
      </c>
      <c r="AK4" s="28" t="s">
        <v>460</v>
      </c>
      <c r="AL4" s="28" t="s">
        <v>460</v>
      </c>
      <c r="AM4" s="28" t="s">
        <v>460</v>
      </c>
      <c r="AN4" s="28" t="s">
        <v>355</v>
      </c>
      <c r="AO4" s="28" t="s">
        <v>422</v>
      </c>
      <c r="AP4" s="28" t="s">
        <v>422</v>
      </c>
    </row>
    <row r="5" spans="1:42" ht="48.75">
      <c r="A5" s="19" t="s">
        <v>150</v>
      </c>
      <c r="B5" s="22" t="s">
        <v>22</v>
      </c>
      <c r="C5" s="141" t="s">
        <v>95</v>
      </c>
      <c r="D5" s="140" t="s">
        <v>253</v>
      </c>
      <c r="E5" s="140" t="s">
        <v>93</v>
      </c>
      <c r="F5" s="140" t="s">
        <v>254</v>
      </c>
      <c r="G5" s="140" t="s">
        <v>255</v>
      </c>
      <c r="H5" s="140" t="s">
        <v>94</v>
      </c>
      <c r="I5" s="140" t="s">
        <v>256</v>
      </c>
      <c r="J5" s="140" t="s">
        <v>257</v>
      </c>
      <c r="K5" s="140" t="s">
        <v>258</v>
      </c>
      <c r="L5" s="140" t="s">
        <v>259</v>
      </c>
      <c r="M5" s="140" t="s">
        <v>260</v>
      </c>
      <c r="N5" s="140" t="s">
        <v>261</v>
      </c>
      <c r="O5" s="140" t="s">
        <v>262</v>
      </c>
      <c r="Q5" s="138" t="s">
        <v>349</v>
      </c>
      <c r="R5" s="138" t="s">
        <v>350</v>
      </c>
      <c r="S5" s="138" t="s">
        <v>351</v>
      </c>
      <c r="T5" s="138" t="s">
        <v>352</v>
      </c>
      <c r="U5" s="138" t="s">
        <v>348</v>
      </c>
      <c r="V5" s="138" t="s">
        <v>353</v>
      </c>
      <c r="X5" s="140" t="s">
        <v>368</v>
      </c>
      <c r="Y5" s="140" t="s">
        <v>368</v>
      </c>
      <c r="Z5" s="140" t="s">
        <v>368</v>
      </c>
      <c r="AA5" s="140" t="s">
        <v>368</v>
      </c>
      <c r="AB5" s="140" t="s">
        <v>368</v>
      </c>
      <c r="AC5" s="140" t="s">
        <v>368</v>
      </c>
      <c r="AD5" s="140" t="s">
        <v>255</v>
      </c>
      <c r="AE5" s="140" t="s">
        <v>255</v>
      </c>
      <c r="AF5" s="140" t="s">
        <v>465</v>
      </c>
      <c r="AG5" s="140" t="s">
        <v>465</v>
      </c>
      <c r="AH5" s="140" t="s">
        <v>351</v>
      </c>
      <c r="AI5" s="140" t="s">
        <v>351</v>
      </c>
      <c r="AJ5" s="140" t="s">
        <v>466</v>
      </c>
      <c r="AK5" s="140" t="s">
        <v>466</v>
      </c>
      <c r="AL5" s="140" t="s">
        <v>467</v>
      </c>
      <c r="AM5" s="140" t="s">
        <v>467</v>
      </c>
      <c r="AN5" s="140" t="s">
        <v>367</v>
      </c>
      <c r="AO5" s="140" t="s">
        <v>482</v>
      </c>
      <c r="AP5" s="140" t="s">
        <v>482</v>
      </c>
    </row>
    <row r="6" spans="1:42" ht="15" customHeight="1">
      <c r="A6" s="75">
        <v>9801</v>
      </c>
      <c r="B6" s="101" t="s">
        <v>44</v>
      </c>
      <c r="C6" s="49"/>
      <c r="D6" s="142"/>
      <c r="E6" s="147"/>
      <c r="F6" s="142"/>
      <c r="G6" s="150"/>
      <c r="H6" s="147"/>
      <c r="I6" s="49"/>
      <c r="J6" s="49"/>
      <c r="K6" s="49"/>
      <c r="L6" s="49"/>
      <c r="M6" s="49"/>
      <c r="N6" s="49"/>
      <c r="O6" s="49"/>
      <c r="Q6" s="49">
        <v>16.600000000000001</v>
      </c>
      <c r="R6" s="49">
        <v>66.599999999999994</v>
      </c>
      <c r="S6" s="49">
        <v>34.5</v>
      </c>
      <c r="T6" s="49">
        <v>78</v>
      </c>
      <c r="U6" s="49">
        <v>279</v>
      </c>
      <c r="V6" s="49">
        <v>85.1</v>
      </c>
      <c r="X6" s="49">
        <v>15.8</v>
      </c>
      <c r="Y6" s="49">
        <v>18.8</v>
      </c>
      <c r="Z6" s="49">
        <v>14.3</v>
      </c>
      <c r="AA6" s="49">
        <v>14.9</v>
      </c>
      <c r="AB6" s="49">
        <v>18</v>
      </c>
      <c r="AC6" s="49" t="s">
        <v>361</v>
      </c>
      <c r="AD6" s="49">
        <v>42</v>
      </c>
      <c r="AE6" s="49">
        <v>48</v>
      </c>
      <c r="AF6" s="49">
        <v>37</v>
      </c>
      <c r="AG6" s="49">
        <v>36</v>
      </c>
      <c r="AH6" s="147">
        <v>41.4</v>
      </c>
      <c r="AI6" s="147">
        <v>37.799999999999997</v>
      </c>
      <c r="AJ6" s="147">
        <v>14</v>
      </c>
      <c r="AK6" s="147">
        <v>13.799999999999999</v>
      </c>
      <c r="AL6" s="49">
        <v>57</v>
      </c>
      <c r="AM6" s="49">
        <v>67</v>
      </c>
      <c r="AN6" s="49" t="s">
        <v>361</v>
      </c>
      <c r="AO6" s="147">
        <v>30.4</v>
      </c>
      <c r="AP6" s="147">
        <v>31.19</v>
      </c>
    </row>
    <row r="7" spans="1:42" ht="15" customHeight="1">
      <c r="A7" s="76">
        <v>9802</v>
      </c>
      <c r="B7" s="109" t="s">
        <v>45</v>
      </c>
      <c r="C7" s="50"/>
      <c r="D7" s="143"/>
      <c r="E7" s="148"/>
      <c r="F7" s="143"/>
      <c r="G7" s="151"/>
      <c r="H7" s="148"/>
      <c r="I7" s="50"/>
      <c r="J7" s="50"/>
      <c r="K7" s="50"/>
      <c r="L7" s="50"/>
      <c r="M7" s="50"/>
      <c r="N7" s="50"/>
      <c r="O7" s="50"/>
      <c r="Q7" s="50">
        <v>16.399999999999999</v>
      </c>
      <c r="R7" s="50">
        <v>66.8</v>
      </c>
      <c r="S7" s="50">
        <v>33.700000000000003</v>
      </c>
      <c r="T7" s="50">
        <v>73</v>
      </c>
      <c r="U7" s="50">
        <v>212</v>
      </c>
      <c r="V7" s="50">
        <v>82.7</v>
      </c>
      <c r="X7" s="50">
        <v>16.100000000000001</v>
      </c>
      <c r="Y7" s="50">
        <v>16.100000000000001</v>
      </c>
      <c r="Z7" s="50">
        <v>14.7</v>
      </c>
      <c r="AA7" s="50">
        <v>15.6</v>
      </c>
      <c r="AB7" s="50">
        <v>15.4</v>
      </c>
      <c r="AC7" s="50" t="s">
        <v>361</v>
      </c>
      <c r="AD7" s="50">
        <v>38</v>
      </c>
      <c r="AE7" s="50">
        <v>39</v>
      </c>
      <c r="AF7" s="50">
        <v>34</v>
      </c>
      <c r="AG7" s="50">
        <v>34</v>
      </c>
      <c r="AH7" s="148">
        <v>47.199999999999996</v>
      </c>
      <c r="AI7" s="148">
        <v>45.8</v>
      </c>
      <c r="AJ7" s="148">
        <v>16.299999999999997</v>
      </c>
      <c r="AK7" s="148">
        <v>17.5</v>
      </c>
      <c r="AL7" s="50">
        <v>55</v>
      </c>
      <c r="AM7" s="50">
        <v>69</v>
      </c>
      <c r="AN7" s="50" t="s">
        <v>361</v>
      </c>
      <c r="AO7" s="148">
        <v>31.14</v>
      </c>
      <c r="AP7" s="148">
        <v>30.3</v>
      </c>
    </row>
    <row r="8" spans="1:42" ht="15" customHeight="1">
      <c r="A8" s="76">
        <v>9803</v>
      </c>
      <c r="B8" s="109" t="s">
        <v>151</v>
      </c>
      <c r="C8" s="50"/>
      <c r="D8" s="143"/>
      <c r="E8" s="148"/>
      <c r="F8" s="143"/>
      <c r="G8" s="151"/>
      <c r="H8" s="148"/>
      <c r="I8" s="50"/>
      <c r="J8" s="50"/>
      <c r="K8" s="50"/>
      <c r="L8" s="50"/>
      <c r="M8" s="50"/>
      <c r="N8" s="50"/>
      <c r="O8" s="50"/>
      <c r="Q8" s="50">
        <v>15.1</v>
      </c>
      <c r="R8" s="50">
        <v>67.8</v>
      </c>
      <c r="S8" s="50">
        <v>30.3</v>
      </c>
      <c r="T8" s="50">
        <v>64</v>
      </c>
      <c r="U8" s="50">
        <v>240</v>
      </c>
      <c r="V8" s="50">
        <v>69.3</v>
      </c>
      <c r="X8" s="50">
        <v>16</v>
      </c>
      <c r="Y8" s="50">
        <v>17.100000000000001</v>
      </c>
      <c r="Z8" s="50">
        <v>15.4</v>
      </c>
      <c r="AA8" s="50">
        <v>16.2</v>
      </c>
      <c r="AB8" s="50">
        <v>15.6</v>
      </c>
      <c r="AC8" s="50">
        <v>12.25</v>
      </c>
      <c r="AD8" s="50">
        <v>34</v>
      </c>
      <c r="AE8" s="50">
        <v>40</v>
      </c>
      <c r="AF8" s="50">
        <v>38</v>
      </c>
      <c r="AG8" s="50">
        <v>40</v>
      </c>
      <c r="AH8" s="148">
        <v>44.5</v>
      </c>
      <c r="AI8" s="148">
        <v>46.900000000000006</v>
      </c>
      <c r="AJ8" s="148">
        <v>15.700000000000001</v>
      </c>
      <c r="AK8" s="148">
        <v>16.8</v>
      </c>
      <c r="AL8" s="50">
        <v>83</v>
      </c>
      <c r="AM8" s="50">
        <v>95</v>
      </c>
      <c r="AN8" s="50">
        <v>23.65</v>
      </c>
      <c r="AO8" s="148">
        <v>31.880000000000003</v>
      </c>
      <c r="AP8" s="148">
        <v>29.2</v>
      </c>
    </row>
    <row r="9" spans="1:42" ht="15" customHeight="1">
      <c r="A9" s="76">
        <v>9804</v>
      </c>
      <c r="B9" s="109" t="s">
        <v>152</v>
      </c>
      <c r="C9" s="50"/>
      <c r="D9" s="143"/>
      <c r="E9" s="148"/>
      <c r="F9" s="143"/>
      <c r="G9" s="151"/>
      <c r="H9" s="148"/>
      <c r="I9" s="50"/>
      <c r="J9" s="50"/>
      <c r="K9" s="50"/>
      <c r="L9" s="50"/>
      <c r="M9" s="50"/>
      <c r="N9" s="50"/>
      <c r="O9" s="50"/>
      <c r="Q9" s="50">
        <v>15.8</v>
      </c>
      <c r="R9" s="50">
        <v>67.400000000000006</v>
      </c>
      <c r="S9" s="50">
        <v>32.6</v>
      </c>
      <c r="T9" s="50">
        <v>69</v>
      </c>
      <c r="U9" s="50">
        <v>203</v>
      </c>
      <c r="V9" s="50">
        <v>82.6</v>
      </c>
      <c r="X9" s="50">
        <v>16</v>
      </c>
      <c r="Y9" s="50">
        <v>15.6</v>
      </c>
      <c r="Z9" s="50">
        <v>14.8</v>
      </c>
      <c r="AA9" s="50">
        <v>14.9</v>
      </c>
      <c r="AB9" s="50">
        <v>15.9</v>
      </c>
      <c r="AC9" s="50" t="s">
        <v>361</v>
      </c>
      <c r="AD9" s="50">
        <v>39</v>
      </c>
      <c r="AE9" s="50">
        <v>41</v>
      </c>
      <c r="AF9" s="50">
        <v>42</v>
      </c>
      <c r="AG9" s="50">
        <v>46</v>
      </c>
      <c r="AH9" s="148">
        <v>35.299999999999997</v>
      </c>
      <c r="AI9" s="148">
        <v>39.6</v>
      </c>
      <c r="AJ9" s="148">
        <v>12.6</v>
      </c>
      <c r="AK9" s="148">
        <v>13.4</v>
      </c>
      <c r="AL9" s="50">
        <v>96</v>
      </c>
      <c r="AM9" s="50">
        <v>91</v>
      </c>
      <c r="AN9" s="50" t="s">
        <v>361</v>
      </c>
      <c r="AO9" s="148">
        <v>30.36</v>
      </c>
      <c r="AP9" s="148">
        <v>31.405000000000001</v>
      </c>
    </row>
    <row r="10" spans="1:42" ht="15" customHeight="1">
      <c r="A10" s="76">
        <v>9805</v>
      </c>
      <c r="B10" s="109" t="s">
        <v>26</v>
      </c>
      <c r="C10" s="50"/>
      <c r="D10" s="143"/>
      <c r="E10" s="148"/>
      <c r="F10" s="143"/>
      <c r="G10" s="151"/>
      <c r="H10" s="148"/>
      <c r="I10" s="50"/>
      <c r="J10" s="50"/>
      <c r="K10" s="50"/>
      <c r="L10" s="50"/>
      <c r="M10" s="50"/>
      <c r="N10" s="50"/>
      <c r="O10" s="50"/>
      <c r="Q10" s="50">
        <v>14.5</v>
      </c>
      <c r="R10" s="50">
        <v>67.900000000000006</v>
      </c>
      <c r="S10" s="50">
        <v>27.8</v>
      </c>
      <c r="T10" s="50">
        <v>53</v>
      </c>
      <c r="U10" s="50">
        <v>149</v>
      </c>
      <c r="V10" s="50">
        <v>72.8</v>
      </c>
      <c r="X10" s="50">
        <v>17.100000000000001</v>
      </c>
      <c r="Y10" s="50">
        <v>15.9</v>
      </c>
      <c r="Z10" s="50">
        <v>15.1</v>
      </c>
      <c r="AA10" s="50">
        <v>13.5</v>
      </c>
      <c r="AB10" s="50"/>
      <c r="AC10" s="50">
        <v>13</v>
      </c>
      <c r="AD10" s="50">
        <v>38</v>
      </c>
      <c r="AE10" s="50">
        <v>42</v>
      </c>
      <c r="AF10" s="50">
        <v>34</v>
      </c>
      <c r="AG10" s="50">
        <v>34</v>
      </c>
      <c r="AH10" s="148">
        <v>43.9</v>
      </c>
      <c r="AI10" s="148">
        <v>40.599999999999994</v>
      </c>
      <c r="AJ10" s="148">
        <v>15.1</v>
      </c>
      <c r="AK10" s="148">
        <v>15</v>
      </c>
      <c r="AL10" s="50">
        <v>83</v>
      </c>
      <c r="AM10" s="50">
        <v>96</v>
      </c>
      <c r="AN10" s="50">
        <v>25.15</v>
      </c>
      <c r="AO10" s="148">
        <v>30.520000000000003</v>
      </c>
      <c r="AP10" s="148">
        <v>28.04</v>
      </c>
    </row>
    <row r="11" spans="1:42" ht="15" customHeight="1">
      <c r="A11" s="76">
        <v>9806</v>
      </c>
      <c r="B11" s="109" t="s">
        <v>153</v>
      </c>
      <c r="C11" s="50" t="s">
        <v>263</v>
      </c>
      <c r="D11" s="143">
        <v>38.44</v>
      </c>
      <c r="E11" s="148">
        <v>76.7</v>
      </c>
      <c r="F11" s="143">
        <v>11.1</v>
      </c>
      <c r="G11" s="151">
        <v>37</v>
      </c>
      <c r="H11" s="148">
        <v>33.07</v>
      </c>
      <c r="I11" s="50">
        <v>110</v>
      </c>
      <c r="J11" s="50">
        <v>6.01</v>
      </c>
      <c r="K11" s="50">
        <v>52.2</v>
      </c>
      <c r="L11" s="50">
        <v>2.4500000000000002</v>
      </c>
      <c r="M11" s="50">
        <v>4</v>
      </c>
      <c r="N11" s="50">
        <v>8</v>
      </c>
      <c r="O11" s="50">
        <v>121</v>
      </c>
      <c r="Q11" s="50">
        <v>15.3</v>
      </c>
      <c r="R11" s="50">
        <v>67.5</v>
      </c>
      <c r="S11" s="50">
        <v>30.6</v>
      </c>
      <c r="T11" s="50">
        <v>64</v>
      </c>
      <c r="U11" s="50">
        <v>210</v>
      </c>
      <c r="V11" s="50">
        <v>77.5</v>
      </c>
      <c r="X11" s="50">
        <v>17.8</v>
      </c>
      <c r="Y11" s="50">
        <v>17.5</v>
      </c>
      <c r="Z11" s="50">
        <v>14.7</v>
      </c>
      <c r="AA11" s="50">
        <v>14.1</v>
      </c>
      <c r="AB11" s="50">
        <v>15.4</v>
      </c>
      <c r="AC11" s="50" t="s">
        <v>361</v>
      </c>
      <c r="AD11" s="50">
        <v>64</v>
      </c>
      <c r="AE11" s="50">
        <v>60</v>
      </c>
      <c r="AF11" s="50">
        <v>36</v>
      </c>
      <c r="AG11" s="50">
        <v>38</v>
      </c>
      <c r="AH11" s="148">
        <v>43.6</v>
      </c>
      <c r="AI11" s="148">
        <v>44.3</v>
      </c>
      <c r="AJ11" s="148">
        <v>15.1</v>
      </c>
      <c r="AK11" s="148">
        <v>17.5</v>
      </c>
      <c r="AL11" s="50">
        <v>78</v>
      </c>
      <c r="AM11" s="50">
        <v>94</v>
      </c>
      <c r="AN11" s="50" t="s">
        <v>361</v>
      </c>
      <c r="AO11" s="148">
        <v>23.299999999999997</v>
      </c>
      <c r="AP11" s="148">
        <v>29.12</v>
      </c>
    </row>
    <row r="12" spans="1:42" ht="15" customHeight="1">
      <c r="A12" s="76">
        <v>9807</v>
      </c>
      <c r="B12" s="109" t="s">
        <v>157</v>
      </c>
      <c r="C12" s="50" t="s">
        <v>263</v>
      </c>
      <c r="D12" s="143">
        <v>37.799999999999997</v>
      </c>
      <c r="E12" s="148">
        <v>74.900000000000006</v>
      </c>
      <c r="F12" s="143">
        <v>9.4600000000000009</v>
      </c>
      <c r="G12" s="151">
        <v>36</v>
      </c>
      <c r="H12" s="148">
        <v>35.630000000000003</v>
      </c>
      <c r="I12" s="50">
        <v>99</v>
      </c>
      <c r="J12" s="50">
        <v>2.36</v>
      </c>
      <c r="K12" s="50">
        <v>53</v>
      </c>
      <c r="L12" s="50">
        <v>7.59</v>
      </c>
      <c r="M12" s="50">
        <v>27</v>
      </c>
      <c r="N12" s="50">
        <v>50</v>
      </c>
      <c r="O12" s="50">
        <v>104</v>
      </c>
      <c r="Q12" s="50">
        <v>14.1</v>
      </c>
      <c r="R12" s="50">
        <v>68.400000000000006</v>
      </c>
      <c r="S12" s="50">
        <v>26.9</v>
      </c>
      <c r="T12" s="50">
        <v>49</v>
      </c>
      <c r="U12" s="50">
        <v>117</v>
      </c>
      <c r="V12" s="50">
        <v>69.099999999999994</v>
      </c>
      <c r="X12" s="50">
        <v>19.399999999999999</v>
      </c>
      <c r="Y12" s="50">
        <v>19.5</v>
      </c>
      <c r="Z12" s="50">
        <v>14.6</v>
      </c>
      <c r="AA12" s="50">
        <v>16.600000000000001</v>
      </c>
      <c r="AB12" s="50">
        <v>15.8</v>
      </c>
      <c r="AC12" s="50" t="s">
        <v>361</v>
      </c>
      <c r="AD12" s="50">
        <v>55</v>
      </c>
      <c r="AE12" s="50">
        <v>50</v>
      </c>
      <c r="AF12" s="50">
        <v>34</v>
      </c>
      <c r="AG12" s="50">
        <v>31</v>
      </c>
      <c r="AH12" s="148">
        <v>37.9</v>
      </c>
      <c r="AI12" s="148">
        <v>35.5</v>
      </c>
      <c r="AJ12" s="148">
        <v>13.4</v>
      </c>
      <c r="AK12" s="148">
        <v>12.1</v>
      </c>
      <c r="AL12" s="50">
        <v>95</v>
      </c>
      <c r="AM12" s="50">
        <v>95</v>
      </c>
      <c r="AN12" s="50" t="s">
        <v>361</v>
      </c>
      <c r="AO12" s="148">
        <v>28.5</v>
      </c>
      <c r="AP12" s="148">
        <v>29.2</v>
      </c>
    </row>
    <row r="13" spans="1:42" ht="15" customHeight="1">
      <c r="A13" s="76">
        <v>9808</v>
      </c>
      <c r="B13" s="109" t="s">
        <v>157</v>
      </c>
      <c r="C13" s="50" t="s">
        <v>263</v>
      </c>
      <c r="D13" s="143">
        <v>38</v>
      </c>
      <c r="E13" s="148">
        <v>75.7</v>
      </c>
      <c r="F13" s="143">
        <v>9.65</v>
      </c>
      <c r="G13" s="151">
        <v>31</v>
      </c>
      <c r="H13" s="148">
        <v>41.51</v>
      </c>
      <c r="I13" s="50">
        <v>112</v>
      </c>
      <c r="J13" s="50">
        <v>1.43</v>
      </c>
      <c r="K13" s="50">
        <v>53</v>
      </c>
      <c r="L13" s="50">
        <v>4.59</v>
      </c>
      <c r="M13" s="50">
        <v>48</v>
      </c>
      <c r="N13" s="50">
        <v>68</v>
      </c>
      <c r="O13" s="50">
        <v>46</v>
      </c>
      <c r="Q13" s="50">
        <v>14.7</v>
      </c>
      <c r="R13" s="50">
        <v>68.400000000000006</v>
      </c>
      <c r="S13" s="50">
        <v>27.7</v>
      </c>
      <c r="T13" s="50">
        <v>51</v>
      </c>
      <c r="U13" s="50">
        <v>103</v>
      </c>
      <c r="V13" s="50">
        <v>59</v>
      </c>
      <c r="X13" s="50">
        <v>19.2</v>
      </c>
      <c r="Y13" s="50">
        <v>19.3</v>
      </c>
      <c r="Z13" s="50">
        <v>15</v>
      </c>
      <c r="AA13" s="50">
        <v>15.7</v>
      </c>
      <c r="AB13" s="50">
        <v>17.100000000000001</v>
      </c>
      <c r="AC13" s="50" t="s">
        <v>361</v>
      </c>
      <c r="AD13" s="50">
        <v>49</v>
      </c>
      <c r="AE13" s="50">
        <v>46</v>
      </c>
      <c r="AF13" s="50">
        <v>37</v>
      </c>
      <c r="AG13" s="50">
        <v>36</v>
      </c>
      <c r="AH13" s="148">
        <v>41.7</v>
      </c>
      <c r="AI13" s="148">
        <v>45.4</v>
      </c>
      <c r="AJ13" s="148">
        <v>15.4</v>
      </c>
      <c r="AK13" s="148">
        <v>18.600000000000001</v>
      </c>
      <c r="AL13" s="50">
        <v>93</v>
      </c>
      <c r="AM13" s="50">
        <v>79</v>
      </c>
      <c r="AN13" s="50" t="s">
        <v>361</v>
      </c>
      <c r="AO13" s="148">
        <v>30.11</v>
      </c>
      <c r="AP13" s="148">
        <v>33.1</v>
      </c>
    </row>
    <row r="14" spans="1:42" ht="15" customHeight="1">
      <c r="A14" s="76">
        <v>9809</v>
      </c>
      <c r="B14" s="109" t="s">
        <v>157</v>
      </c>
      <c r="C14" s="50" t="s">
        <v>263</v>
      </c>
      <c r="D14" s="143">
        <v>36.4</v>
      </c>
      <c r="E14" s="148">
        <v>75.8</v>
      </c>
      <c r="F14" s="143">
        <v>9.65</v>
      </c>
      <c r="G14" s="151">
        <v>33</v>
      </c>
      <c r="H14" s="148">
        <v>40.32</v>
      </c>
      <c r="I14" s="50">
        <v>109</v>
      </c>
      <c r="J14" s="50">
        <v>1.32</v>
      </c>
      <c r="K14" s="50">
        <v>53.9</v>
      </c>
      <c r="L14" s="50">
        <v>2.1800000000000002</v>
      </c>
      <c r="M14" s="50">
        <v>85</v>
      </c>
      <c r="N14" s="50">
        <v>108</v>
      </c>
      <c r="O14" s="50">
        <v>27</v>
      </c>
      <c r="Q14" s="50">
        <v>14.3</v>
      </c>
      <c r="R14" s="50">
        <v>68.400000000000006</v>
      </c>
      <c r="S14" s="50">
        <v>27.6</v>
      </c>
      <c r="T14" s="50">
        <v>52</v>
      </c>
      <c r="U14" s="50">
        <v>119</v>
      </c>
      <c r="V14" s="50">
        <v>60.1</v>
      </c>
      <c r="X14" s="50">
        <v>19.2</v>
      </c>
      <c r="Y14" s="50">
        <v>21.2</v>
      </c>
      <c r="Z14" s="50">
        <v>14.9</v>
      </c>
      <c r="AA14" s="50">
        <v>14.6</v>
      </c>
      <c r="AB14" s="50">
        <v>16.2</v>
      </c>
      <c r="AC14" s="50" t="s">
        <v>361</v>
      </c>
      <c r="AD14" s="50">
        <v>53</v>
      </c>
      <c r="AE14" s="50">
        <v>49</v>
      </c>
      <c r="AF14" s="50">
        <v>39</v>
      </c>
      <c r="AG14" s="50">
        <v>38</v>
      </c>
      <c r="AH14" s="148">
        <v>39.4</v>
      </c>
      <c r="AI14" s="148">
        <v>38.299999999999997</v>
      </c>
      <c r="AJ14" s="148">
        <v>13.5</v>
      </c>
      <c r="AK14" s="148">
        <v>14.1</v>
      </c>
      <c r="AL14" s="50">
        <v>84</v>
      </c>
      <c r="AM14" s="50">
        <v>89</v>
      </c>
      <c r="AN14" s="50" t="s">
        <v>361</v>
      </c>
      <c r="AO14" s="148">
        <v>28.1</v>
      </c>
      <c r="AP14" s="148">
        <v>27.7</v>
      </c>
    </row>
    <row r="15" spans="1:42" ht="15" customHeight="1">
      <c r="A15" s="77">
        <v>9810</v>
      </c>
      <c r="B15" s="116" t="s">
        <v>157</v>
      </c>
      <c r="C15" s="139" t="s">
        <v>263</v>
      </c>
      <c r="D15" s="144">
        <v>37.56</v>
      </c>
      <c r="E15" s="149">
        <v>75.900000000000006</v>
      </c>
      <c r="F15" s="144">
        <v>10.119999999999999</v>
      </c>
      <c r="G15" s="152">
        <v>25</v>
      </c>
      <c r="H15" s="149">
        <v>45.62</v>
      </c>
      <c r="I15" s="139">
        <v>106</v>
      </c>
      <c r="J15" s="139">
        <v>1.38</v>
      </c>
      <c r="K15" s="139">
        <v>53.6</v>
      </c>
      <c r="L15" s="139">
        <v>4.12</v>
      </c>
      <c r="M15" s="139">
        <v>59</v>
      </c>
      <c r="N15" s="139">
        <v>61</v>
      </c>
      <c r="O15" s="139">
        <v>35</v>
      </c>
      <c r="Q15" s="139">
        <v>14.6</v>
      </c>
      <c r="R15" s="139">
        <v>68.099999999999994</v>
      </c>
      <c r="S15" s="139">
        <v>27.9</v>
      </c>
      <c r="T15" s="139">
        <v>53</v>
      </c>
      <c r="U15" s="139">
        <v>119</v>
      </c>
      <c r="V15" s="139">
        <v>64.5</v>
      </c>
      <c r="X15" s="139">
        <v>19.2</v>
      </c>
      <c r="Y15" s="139">
        <v>17.2</v>
      </c>
      <c r="Z15" s="139">
        <v>14.5</v>
      </c>
      <c r="AA15" s="139">
        <v>13.9</v>
      </c>
      <c r="AB15" s="139">
        <v>16.899999999999999</v>
      </c>
      <c r="AC15" s="139" t="s">
        <v>361</v>
      </c>
      <c r="AD15" s="139">
        <v>47</v>
      </c>
      <c r="AE15" s="139">
        <v>48</v>
      </c>
      <c r="AF15" s="139">
        <v>35</v>
      </c>
      <c r="AG15" s="139">
        <v>30</v>
      </c>
      <c r="AH15" s="149">
        <v>37.5</v>
      </c>
      <c r="AI15" s="149">
        <v>36.6</v>
      </c>
      <c r="AJ15" s="149">
        <v>12.7</v>
      </c>
      <c r="AK15" s="149">
        <v>12.7</v>
      </c>
      <c r="AL15" s="139">
        <v>90</v>
      </c>
      <c r="AM15" s="139">
        <v>89</v>
      </c>
      <c r="AN15" s="139" t="s">
        <v>361</v>
      </c>
      <c r="AO15" s="149">
        <v>27.8</v>
      </c>
      <c r="AP15" s="149">
        <v>26.3</v>
      </c>
    </row>
    <row r="16" spans="1:42" ht="15" customHeight="1">
      <c r="A16" s="75">
        <v>9811</v>
      </c>
      <c r="B16" s="101" t="s">
        <v>153</v>
      </c>
      <c r="C16" s="49" t="s">
        <v>263</v>
      </c>
      <c r="D16" s="142">
        <v>36.04</v>
      </c>
      <c r="E16" s="147">
        <v>74.3</v>
      </c>
      <c r="F16" s="142">
        <v>11.64</v>
      </c>
      <c r="G16" s="150">
        <v>38</v>
      </c>
      <c r="H16" s="147">
        <v>44.04</v>
      </c>
      <c r="I16" s="49">
        <v>132</v>
      </c>
      <c r="J16" s="49">
        <v>19.53</v>
      </c>
      <c r="K16" s="49">
        <v>53.2</v>
      </c>
      <c r="L16" s="49">
        <v>12.41</v>
      </c>
      <c r="M16" s="49">
        <v>7</v>
      </c>
      <c r="N16" s="49">
        <v>14</v>
      </c>
      <c r="O16" s="49">
        <v>120</v>
      </c>
      <c r="Q16" s="49">
        <v>15.7</v>
      </c>
      <c r="R16" s="49">
        <v>67.099999999999994</v>
      </c>
      <c r="S16" s="49">
        <v>30.6</v>
      </c>
      <c r="T16" s="49">
        <v>62</v>
      </c>
      <c r="U16" s="49">
        <v>136</v>
      </c>
      <c r="V16" s="49">
        <v>70.7</v>
      </c>
      <c r="X16" s="49">
        <v>17.3</v>
      </c>
      <c r="Y16" s="49">
        <v>17.8</v>
      </c>
      <c r="Z16" s="49">
        <v>14.9</v>
      </c>
      <c r="AA16" s="49">
        <v>14.6</v>
      </c>
      <c r="AB16" s="49">
        <v>16.5</v>
      </c>
      <c r="AC16" s="49" t="s">
        <v>361</v>
      </c>
      <c r="AD16" s="49">
        <v>64</v>
      </c>
      <c r="AE16" s="49">
        <v>63</v>
      </c>
      <c r="AF16" s="49">
        <v>32</v>
      </c>
      <c r="AG16" s="49">
        <v>34</v>
      </c>
      <c r="AH16" s="147">
        <v>39.799999999999997</v>
      </c>
      <c r="AI16" s="147">
        <v>39.4</v>
      </c>
      <c r="AJ16" s="147">
        <v>14.1</v>
      </c>
      <c r="AK16" s="147">
        <v>13.5</v>
      </c>
      <c r="AL16" s="49">
        <v>84</v>
      </c>
      <c r="AM16" s="49">
        <v>85</v>
      </c>
      <c r="AN16" s="49" t="s">
        <v>361</v>
      </c>
      <c r="AO16" s="147">
        <v>29.1</v>
      </c>
      <c r="AP16" s="147">
        <v>28.5</v>
      </c>
    </row>
    <row r="17" spans="1:42" ht="15" customHeight="1">
      <c r="A17" s="76">
        <v>9812</v>
      </c>
      <c r="B17" s="109" t="s">
        <v>164</v>
      </c>
      <c r="C17" s="50" t="s">
        <v>263</v>
      </c>
      <c r="D17" s="143">
        <v>38.799999999999997</v>
      </c>
      <c r="E17" s="148">
        <v>78.8</v>
      </c>
      <c r="F17" s="143">
        <v>10.45</v>
      </c>
      <c r="G17" s="151">
        <v>36</v>
      </c>
      <c r="H17" s="148">
        <v>43.52</v>
      </c>
      <c r="I17" s="50">
        <v>140</v>
      </c>
      <c r="J17" s="50">
        <v>1.38</v>
      </c>
      <c r="K17" s="50">
        <v>57.1</v>
      </c>
      <c r="L17" s="50">
        <v>8.57</v>
      </c>
      <c r="M17" s="50">
        <v>41</v>
      </c>
      <c r="N17" s="50">
        <v>72</v>
      </c>
      <c r="O17" s="50">
        <v>27</v>
      </c>
      <c r="Q17" s="50">
        <v>14</v>
      </c>
      <c r="R17" s="50">
        <v>68.599999999999994</v>
      </c>
      <c r="S17" s="50">
        <v>26.3</v>
      </c>
      <c r="T17" s="50">
        <v>49</v>
      </c>
      <c r="U17" s="50">
        <v>101</v>
      </c>
      <c r="V17" s="50">
        <v>46.6</v>
      </c>
      <c r="X17" s="50">
        <v>15.3</v>
      </c>
      <c r="Y17" s="50">
        <v>16.8</v>
      </c>
      <c r="Z17" s="50">
        <v>16.5</v>
      </c>
      <c r="AA17" s="50">
        <v>15.8</v>
      </c>
      <c r="AB17" s="50">
        <v>14.5</v>
      </c>
      <c r="AC17" s="50">
        <v>11.149999999999999</v>
      </c>
      <c r="AD17" s="50">
        <v>31</v>
      </c>
      <c r="AE17" s="50">
        <v>32</v>
      </c>
      <c r="AF17" s="50">
        <v>39</v>
      </c>
      <c r="AG17" s="50">
        <v>42</v>
      </c>
      <c r="AH17" s="148">
        <v>57</v>
      </c>
      <c r="AI17" s="167"/>
      <c r="AJ17" s="148">
        <v>20.2</v>
      </c>
      <c r="AK17" s="167"/>
      <c r="AL17" s="50">
        <v>62</v>
      </c>
      <c r="AM17" s="50">
        <v>57</v>
      </c>
      <c r="AN17" s="50">
        <v>20.65</v>
      </c>
      <c r="AO17" s="148">
        <v>30.9</v>
      </c>
      <c r="AP17" s="148">
        <v>28.64</v>
      </c>
    </row>
    <row r="18" spans="1:42" ht="15" customHeight="1">
      <c r="A18" s="76">
        <v>9813</v>
      </c>
      <c r="B18" s="109" t="s">
        <v>167</v>
      </c>
      <c r="C18" s="50" t="s">
        <v>263</v>
      </c>
      <c r="D18" s="143">
        <v>39.04</v>
      </c>
      <c r="E18" s="148">
        <v>78</v>
      </c>
      <c r="F18" s="143">
        <v>11.66</v>
      </c>
      <c r="G18" s="151">
        <v>35</v>
      </c>
      <c r="H18" s="151">
        <v>78.91</v>
      </c>
      <c r="I18" s="50">
        <v>185</v>
      </c>
      <c r="J18" s="50">
        <v>1.43</v>
      </c>
      <c r="K18" s="50">
        <v>58.3</v>
      </c>
      <c r="L18" s="50">
        <v>4.2300000000000004</v>
      </c>
      <c r="M18" s="50">
        <v>86</v>
      </c>
      <c r="N18" s="50">
        <v>100</v>
      </c>
      <c r="O18" s="50">
        <v>38</v>
      </c>
      <c r="Q18" s="50">
        <v>15.8</v>
      </c>
      <c r="R18" s="50">
        <v>67.599999999999994</v>
      </c>
      <c r="S18" s="50">
        <v>31.2</v>
      </c>
      <c r="T18" s="50">
        <v>62</v>
      </c>
      <c r="U18" s="50">
        <v>122</v>
      </c>
      <c r="V18" s="50">
        <v>63.2</v>
      </c>
      <c r="X18" s="50">
        <v>16.100000000000001</v>
      </c>
      <c r="Y18" s="50">
        <v>17.899999999999999</v>
      </c>
      <c r="Z18" s="50">
        <v>16.5</v>
      </c>
      <c r="AA18" s="50">
        <v>16.7</v>
      </c>
      <c r="AB18" s="50">
        <v>16.7</v>
      </c>
      <c r="AC18" s="50" t="s">
        <v>361</v>
      </c>
      <c r="AD18" s="50">
        <v>31</v>
      </c>
      <c r="AE18" s="50">
        <v>30</v>
      </c>
      <c r="AF18" s="50">
        <v>35</v>
      </c>
      <c r="AG18" s="50">
        <v>38</v>
      </c>
      <c r="AH18" s="148">
        <v>53.2</v>
      </c>
      <c r="AI18" s="148">
        <v>52.800000000000004</v>
      </c>
      <c r="AJ18" s="148">
        <v>18.100000000000001</v>
      </c>
      <c r="AK18" s="148">
        <v>19</v>
      </c>
      <c r="AL18" s="50">
        <v>51</v>
      </c>
      <c r="AM18" s="50">
        <v>55</v>
      </c>
      <c r="AN18" s="50" t="s">
        <v>361</v>
      </c>
      <c r="AO18" s="148">
        <v>30.225000000000001</v>
      </c>
      <c r="AP18" s="148">
        <v>29.54</v>
      </c>
    </row>
    <row r="19" spans="1:42" ht="15" customHeight="1">
      <c r="A19" s="76">
        <v>9814</v>
      </c>
      <c r="B19" s="109" t="s">
        <v>169</v>
      </c>
      <c r="C19" s="50" t="s">
        <v>263</v>
      </c>
      <c r="D19" s="143">
        <v>34.6</v>
      </c>
      <c r="E19" s="148">
        <v>79.900000000000006</v>
      </c>
      <c r="F19" s="143">
        <v>10.39</v>
      </c>
      <c r="G19" s="151">
        <v>40</v>
      </c>
      <c r="H19" s="148">
        <v>37.630000000000003</v>
      </c>
      <c r="I19" s="50">
        <v>124</v>
      </c>
      <c r="J19" s="50">
        <v>1.48</v>
      </c>
      <c r="K19" s="50">
        <v>54.7</v>
      </c>
      <c r="L19" s="50">
        <v>3.36</v>
      </c>
      <c r="M19" s="50">
        <v>59</v>
      </c>
      <c r="N19" s="50">
        <v>76</v>
      </c>
      <c r="O19" s="50">
        <v>37</v>
      </c>
      <c r="Q19" s="50">
        <v>14.9</v>
      </c>
      <c r="R19" s="50">
        <v>68.2</v>
      </c>
      <c r="S19" s="50">
        <v>29.1</v>
      </c>
      <c r="T19" s="50">
        <v>55</v>
      </c>
      <c r="U19" s="50">
        <v>154</v>
      </c>
      <c r="V19" s="50">
        <v>66.900000000000006</v>
      </c>
      <c r="X19" s="50">
        <v>18.399999999999999</v>
      </c>
      <c r="Y19" s="50">
        <v>17.399999999999999</v>
      </c>
      <c r="Z19" s="50">
        <v>15.9</v>
      </c>
      <c r="AA19" s="50">
        <v>15.17</v>
      </c>
      <c r="AB19" s="50">
        <v>16.100000000000001</v>
      </c>
      <c r="AC19" s="50" t="s">
        <v>361</v>
      </c>
      <c r="AD19" s="50">
        <v>41</v>
      </c>
      <c r="AE19" s="50">
        <v>48</v>
      </c>
      <c r="AF19" s="50">
        <v>33</v>
      </c>
      <c r="AG19" s="50">
        <v>38</v>
      </c>
      <c r="AH19" s="148">
        <v>39.6</v>
      </c>
      <c r="AI19" s="148">
        <v>42.199999999999996</v>
      </c>
      <c r="AJ19" s="148">
        <v>13.899999999999999</v>
      </c>
      <c r="AK19" s="148">
        <v>15.9</v>
      </c>
      <c r="AL19" s="50">
        <v>95</v>
      </c>
      <c r="AM19" s="50">
        <v>95</v>
      </c>
      <c r="AN19" s="50" t="s">
        <v>361</v>
      </c>
      <c r="AO19" s="148">
        <v>28.64</v>
      </c>
      <c r="AP19" s="148">
        <v>26.8</v>
      </c>
    </row>
    <row r="20" spans="1:42" ht="15" customHeight="1">
      <c r="A20" s="76">
        <v>9815</v>
      </c>
      <c r="B20" s="109" t="s">
        <v>171</v>
      </c>
      <c r="C20" s="50" t="s">
        <v>263</v>
      </c>
      <c r="D20" s="143">
        <v>47.6</v>
      </c>
      <c r="E20" s="148">
        <v>77.2</v>
      </c>
      <c r="F20" s="143">
        <v>9.6</v>
      </c>
      <c r="G20" s="151">
        <v>32</v>
      </c>
      <c r="H20" s="148">
        <v>33.700000000000003</v>
      </c>
      <c r="I20" s="50">
        <v>97</v>
      </c>
      <c r="J20" s="50">
        <v>1.2</v>
      </c>
      <c r="K20" s="50">
        <v>53.7</v>
      </c>
      <c r="L20" s="50">
        <v>3.4</v>
      </c>
      <c r="M20" s="50">
        <v>70</v>
      </c>
      <c r="N20" s="50">
        <v>74</v>
      </c>
      <c r="O20" s="50">
        <v>28</v>
      </c>
      <c r="Q20" s="50">
        <v>14.5</v>
      </c>
      <c r="R20" s="50">
        <v>68.900000000000006</v>
      </c>
      <c r="S20" s="50">
        <v>27.8</v>
      </c>
      <c r="T20" s="50">
        <v>51</v>
      </c>
      <c r="U20" s="50">
        <v>103</v>
      </c>
      <c r="V20" s="50">
        <v>51.9</v>
      </c>
      <c r="X20" s="50">
        <v>17.100000000000001</v>
      </c>
      <c r="Y20" s="50">
        <v>15.9</v>
      </c>
      <c r="Z20" s="50">
        <v>16</v>
      </c>
      <c r="AA20" s="50">
        <v>16.2</v>
      </c>
      <c r="AB20" s="50">
        <v>15.2</v>
      </c>
      <c r="AC20" s="50">
        <v>11.6</v>
      </c>
      <c r="AD20" s="50">
        <v>59</v>
      </c>
      <c r="AE20" s="50">
        <v>61</v>
      </c>
      <c r="AF20" s="50">
        <v>41</v>
      </c>
      <c r="AG20" s="50">
        <v>47</v>
      </c>
      <c r="AH20" s="148">
        <v>43.5</v>
      </c>
      <c r="AI20" s="148">
        <v>43.2</v>
      </c>
      <c r="AJ20" s="148">
        <v>15.3</v>
      </c>
      <c r="AK20" s="148">
        <v>16.5</v>
      </c>
      <c r="AL20" s="50">
        <v>97</v>
      </c>
      <c r="AM20" s="50">
        <v>94</v>
      </c>
      <c r="AN20" s="50">
        <v>23.2</v>
      </c>
      <c r="AO20" s="148">
        <v>31.19</v>
      </c>
      <c r="AP20" s="148">
        <v>30.2</v>
      </c>
    </row>
    <row r="21" spans="1:42" ht="15" customHeight="1">
      <c r="A21" s="76">
        <v>9816</v>
      </c>
      <c r="B21" s="109" t="s">
        <v>173</v>
      </c>
      <c r="C21" s="50" t="s">
        <v>263</v>
      </c>
      <c r="D21" s="143">
        <v>44.04</v>
      </c>
      <c r="E21" s="148">
        <v>80.400000000000006</v>
      </c>
      <c r="F21" s="143">
        <v>11.03</v>
      </c>
      <c r="G21" s="151">
        <v>45</v>
      </c>
      <c r="H21" s="148">
        <v>56.93</v>
      </c>
      <c r="I21" s="50">
        <v>169</v>
      </c>
      <c r="J21" s="50">
        <v>8.56</v>
      </c>
      <c r="K21" s="50">
        <v>56.9</v>
      </c>
      <c r="L21" s="146">
        <v>5.63</v>
      </c>
      <c r="M21" s="50">
        <v>2</v>
      </c>
      <c r="N21" s="50">
        <v>5</v>
      </c>
      <c r="O21" s="50">
        <v>120</v>
      </c>
      <c r="Q21" s="50">
        <v>14.7</v>
      </c>
      <c r="R21" s="50">
        <v>67.3</v>
      </c>
      <c r="S21" s="50">
        <v>28.5</v>
      </c>
      <c r="T21" s="50">
        <v>57</v>
      </c>
      <c r="U21" s="50">
        <v>135</v>
      </c>
      <c r="V21" s="50">
        <v>65.7</v>
      </c>
      <c r="X21" s="50">
        <v>17.399999999999999</v>
      </c>
      <c r="Y21" s="50">
        <v>16.7</v>
      </c>
      <c r="Z21" s="50">
        <v>16.399999999999999</v>
      </c>
      <c r="AA21" s="50">
        <v>15</v>
      </c>
      <c r="AB21" s="50">
        <v>15</v>
      </c>
      <c r="AC21" s="50">
        <v>13.25</v>
      </c>
      <c r="AD21" s="50">
        <v>49</v>
      </c>
      <c r="AE21" s="50">
        <v>47</v>
      </c>
      <c r="AF21" s="50">
        <v>28</v>
      </c>
      <c r="AG21" s="50">
        <v>30</v>
      </c>
      <c r="AH21" s="148">
        <v>33</v>
      </c>
      <c r="AI21" s="148">
        <v>39.200000000000003</v>
      </c>
      <c r="AJ21" s="148">
        <v>10.9</v>
      </c>
      <c r="AK21" s="148">
        <v>13.100000000000001</v>
      </c>
      <c r="AL21" s="50">
        <v>96</v>
      </c>
      <c r="AM21" s="50">
        <v>87</v>
      </c>
      <c r="AN21" s="50">
        <v>26.2</v>
      </c>
      <c r="AO21" s="148">
        <v>28.7</v>
      </c>
      <c r="AP21" s="148">
        <v>26.7</v>
      </c>
    </row>
    <row r="22" spans="1:42" ht="15" customHeight="1">
      <c r="A22" s="76">
        <v>9817</v>
      </c>
      <c r="B22" s="109" t="s">
        <v>175</v>
      </c>
      <c r="C22" s="50" t="s">
        <v>263</v>
      </c>
      <c r="D22" s="143">
        <v>41.04</v>
      </c>
      <c r="E22" s="148">
        <v>76.3</v>
      </c>
      <c r="F22" s="143">
        <v>8.92</v>
      </c>
      <c r="G22" s="151">
        <v>31</v>
      </c>
      <c r="H22" s="148">
        <v>35.44</v>
      </c>
      <c r="I22" s="50">
        <v>93</v>
      </c>
      <c r="J22" s="50">
        <v>1.1499999999999999</v>
      </c>
      <c r="K22" s="50">
        <v>53.1</v>
      </c>
      <c r="L22" s="50">
        <v>1.49</v>
      </c>
      <c r="M22" s="50">
        <v>86</v>
      </c>
      <c r="N22" s="50">
        <v>89</v>
      </c>
      <c r="O22" s="50">
        <v>22</v>
      </c>
      <c r="Q22" s="50">
        <v>13.4</v>
      </c>
      <c r="R22" s="50">
        <v>68.400000000000006</v>
      </c>
      <c r="S22" s="50">
        <v>25.5</v>
      </c>
      <c r="T22" s="50">
        <v>46</v>
      </c>
      <c r="U22" s="50">
        <v>114</v>
      </c>
      <c r="V22" s="50">
        <v>66.2</v>
      </c>
      <c r="X22" s="50">
        <v>17.7</v>
      </c>
      <c r="Y22" s="50">
        <v>16.3</v>
      </c>
      <c r="Z22" s="50">
        <v>16.399999999999999</v>
      </c>
      <c r="AA22" s="50">
        <v>13.9</v>
      </c>
      <c r="AB22" s="50">
        <v>14.2</v>
      </c>
      <c r="AC22" s="50" t="s">
        <v>361</v>
      </c>
      <c r="AD22" s="50">
        <v>56</v>
      </c>
      <c r="AE22" s="50">
        <v>50</v>
      </c>
      <c r="AF22" s="50">
        <v>33</v>
      </c>
      <c r="AG22" s="50">
        <v>35</v>
      </c>
      <c r="AH22" s="148">
        <v>34.300000000000004</v>
      </c>
      <c r="AI22" s="148">
        <v>34.1</v>
      </c>
      <c r="AJ22" s="148">
        <v>12</v>
      </c>
      <c r="AK22" s="148">
        <v>12.9</v>
      </c>
      <c r="AL22" s="50">
        <v>94</v>
      </c>
      <c r="AM22" s="50">
        <v>97</v>
      </c>
      <c r="AN22" s="50" t="s">
        <v>361</v>
      </c>
      <c r="AO22" s="148">
        <v>26.16</v>
      </c>
      <c r="AP22" s="148">
        <v>25.4</v>
      </c>
    </row>
    <row r="23" spans="1:42" ht="15" customHeight="1">
      <c r="A23" s="76">
        <v>9818</v>
      </c>
      <c r="B23" s="109" t="s">
        <v>178</v>
      </c>
      <c r="C23" s="50" t="s">
        <v>263</v>
      </c>
      <c r="D23" s="143">
        <v>40.479999999999997</v>
      </c>
      <c r="E23" s="148">
        <v>74.400000000000006</v>
      </c>
      <c r="F23" s="143">
        <v>9.23</v>
      </c>
      <c r="G23" s="151">
        <v>32</v>
      </c>
      <c r="H23" s="148">
        <v>50.47</v>
      </c>
      <c r="I23" s="50">
        <v>82</v>
      </c>
      <c r="J23" s="50">
        <v>1.18</v>
      </c>
      <c r="K23" s="50">
        <v>53.4</v>
      </c>
      <c r="L23" s="50">
        <v>1.46</v>
      </c>
      <c r="M23" s="50">
        <v>103</v>
      </c>
      <c r="N23" s="50">
        <v>111</v>
      </c>
      <c r="O23" s="50">
        <v>22</v>
      </c>
      <c r="Q23" s="50">
        <v>13.2</v>
      </c>
      <c r="R23" s="50">
        <v>68.8</v>
      </c>
      <c r="S23" s="50">
        <v>25.1</v>
      </c>
      <c r="T23" s="50">
        <v>42</v>
      </c>
      <c r="U23" s="50">
        <v>72</v>
      </c>
      <c r="V23" s="50">
        <v>61.8</v>
      </c>
      <c r="X23" s="50">
        <v>15.9</v>
      </c>
      <c r="Y23" s="50">
        <v>14.4</v>
      </c>
      <c r="Z23" s="50">
        <v>16.100000000000001</v>
      </c>
      <c r="AA23" s="50">
        <v>17.100000000000001</v>
      </c>
      <c r="AB23" s="50">
        <v>14.3</v>
      </c>
      <c r="AC23" s="50">
        <v>13.6</v>
      </c>
      <c r="AD23" s="50">
        <v>54</v>
      </c>
      <c r="AE23" s="50">
        <v>56</v>
      </c>
      <c r="AF23" s="50">
        <v>46</v>
      </c>
      <c r="AG23" s="50">
        <v>47</v>
      </c>
      <c r="AH23" s="148">
        <v>42.1</v>
      </c>
      <c r="AI23" s="148">
        <v>47</v>
      </c>
      <c r="AJ23" s="148">
        <v>14.7</v>
      </c>
      <c r="AK23" s="148">
        <v>17.600000000000001</v>
      </c>
      <c r="AL23" s="50">
        <v>92</v>
      </c>
      <c r="AM23" s="50">
        <v>94</v>
      </c>
      <c r="AN23" s="50">
        <v>28</v>
      </c>
      <c r="AO23" s="148">
        <v>30.3</v>
      </c>
      <c r="AP23" s="148">
        <v>30.11</v>
      </c>
    </row>
    <row r="24" spans="1:42" ht="15" customHeight="1">
      <c r="A24" s="76">
        <v>9819</v>
      </c>
      <c r="B24" s="109" t="s">
        <v>181</v>
      </c>
      <c r="C24" s="50" t="s">
        <v>263</v>
      </c>
      <c r="D24" s="143">
        <v>45.88</v>
      </c>
      <c r="E24" s="148">
        <v>79.599999999999994</v>
      </c>
      <c r="F24" s="143">
        <v>11.41</v>
      </c>
      <c r="G24" s="151">
        <v>40</v>
      </c>
      <c r="H24" s="151">
        <v>70.930000000000007</v>
      </c>
      <c r="I24" s="146">
        <v>237</v>
      </c>
      <c r="J24" s="50">
        <v>2.5</v>
      </c>
      <c r="K24" s="50">
        <v>54.9</v>
      </c>
      <c r="L24" s="50">
        <v>3.25</v>
      </c>
      <c r="M24" s="50">
        <v>5</v>
      </c>
      <c r="N24" s="50">
        <v>8</v>
      </c>
      <c r="O24" s="50">
        <v>125</v>
      </c>
      <c r="Q24" s="50">
        <v>16.5</v>
      </c>
      <c r="R24" s="50">
        <v>66</v>
      </c>
      <c r="S24" s="50">
        <v>32.700000000000003</v>
      </c>
      <c r="T24" s="50">
        <v>71</v>
      </c>
      <c r="U24" s="50">
        <v>184</v>
      </c>
      <c r="V24" s="50">
        <v>81.099999999999994</v>
      </c>
      <c r="X24" s="50">
        <v>15.2</v>
      </c>
      <c r="Y24" s="50">
        <v>15.9</v>
      </c>
      <c r="Z24" s="50">
        <v>16</v>
      </c>
      <c r="AA24" s="50">
        <v>16.100000000000001</v>
      </c>
      <c r="AB24" s="50">
        <v>15.2</v>
      </c>
      <c r="AC24" s="50">
        <v>12.25</v>
      </c>
      <c r="AD24" s="50">
        <v>49</v>
      </c>
      <c r="AE24" s="50">
        <v>43</v>
      </c>
      <c r="AF24" s="50">
        <v>36</v>
      </c>
      <c r="AG24" s="50">
        <v>34</v>
      </c>
      <c r="AH24" s="148">
        <v>41.6</v>
      </c>
      <c r="AI24" s="148">
        <v>43.6</v>
      </c>
      <c r="AJ24" s="148">
        <v>14.299999999999999</v>
      </c>
      <c r="AK24" s="148">
        <v>14.6</v>
      </c>
      <c r="AL24" s="50">
        <v>91</v>
      </c>
      <c r="AM24" s="50">
        <v>69</v>
      </c>
      <c r="AN24" s="50">
        <v>23.3</v>
      </c>
      <c r="AO24" s="148">
        <v>29.54</v>
      </c>
      <c r="AP24" s="148">
        <v>30.68</v>
      </c>
    </row>
    <row r="25" spans="1:42" ht="15" customHeight="1">
      <c r="A25" s="77">
        <v>9820</v>
      </c>
      <c r="B25" s="116" t="s">
        <v>184</v>
      </c>
      <c r="C25" s="139" t="s">
        <v>263</v>
      </c>
      <c r="D25" s="144">
        <v>45.52</v>
      </c>
      <c r="E25" s="149">
        <v>76</v>
      </c>
      <c r="F25" s="144">
        <v>11.11</v>
      </c>
      <c r="G25" s="152">
        <v>44</v>
      </c>
      <c r="H25" s="149">
        <v>42.21</v>
      </c>
      <c r="I25" s="139">
        <v>140</v>
      </c>
      <c r="J25" s="139">
        <v>2.04</v>
      </c>
      <c r="K25" s="139">
        <v>52.7</v>
      </c>
      <c r="L25" s="139">
        <v>5.55</v>
      </c>
      <c r="M25" s="139">
        <v>55</v>
      </c>
      <c r="N25" s="139">
        <v>79</v>
      </c>
      <c r="O25" s="139">
        <v>42</v>
      </c>
      <c r="Q25" s="139">
        <v>15.6</v>
      </c>
      <c r="R25" s="139">
        <v>67.7</v>
      </c>
      <c r="S25" s="139">
        <v>30.5</v>
      </c>
      <c r="T25" s="139">
        <v>64</v>
      </c>
      <c r="U25" s="139">
        <v>231</v>
      </c>
      <c r="V25" s="139">
        <v>67.3</v>
      </c>
      <c r="X25" s="139">
        <v>15.8</v>
      </c>
      <c r="Y25" s="139">
        <v>16</v>
      </c>
      <c r="Z25" s="139">
        <v>15.7</v>
      </c>
      <c r="AA25" s="139">
        <v>14</v>
      </c>
      <c r="AB25" s="139">
        <v>13.7</v>
      </c>
      <c r="AC25" s="139">
        <v>12.2</v>
      </c>
      <c r="AD25" s="139">
        <v>49</v>
      </c>
      <c r="AE25" s="139">
        <v>50</v>
      </c>
      <c r="AF25" s="139">
        <v>34</v>
      </c>
      <c r="AG25" s="139">
        <v>35</v>
      </c>
      <c r="AH25" s="149">
        <v>40.700000000000003</v>
      </c>
      <c r="AI25" s="149">
        <v>31.400000000000002</v>
      </c>
      <c r="AJ25" s="149">
        <v>14</v>
      </c>
      <c r="AK25" s="149">
        <v>12.3</v>
      </c>
      <c r="AL25" s="139">
        <v>93</v>
      </c>
      <c r="AM25" s="139">
        <v>96</v>
      </c>
      <c r="AN25" s="139">
        <v>23.700000000000003</v>
      </c>
      <c r="AO25" s="149">
        <v>30.6</v>
      </c>
      <c r="AP25" s="149">
        <v>29.5</v>
      </c>
    </row>
    <row r="26" spans="1:42" ht="15" customHeight="1">
      <c r="A26" s="75">
        <v>9821</v>
      </c>
      <c r="B26" s="101" t="s">
        <v>184</v>
      </c>
      <c r="C26" s="49" t="s">
        <v>264</v>
      </c>
      <c r="D26" s="142">
        <v>41.48</v>
      </c>
      <c r="E26" s="147">
        <v>74.099999999999994</v>
      </c>
      <c r="F26" s="142">
        <v>10.43</v>
      </c>
      <c r="G26" s="150">
        <v>36</v>
      </c>
      <c r="H26" s="147">
        <v>34.24</v>
      </c>
      <c r="I26" s="49">
        <v>111</v>
      </c>
      <c r="J26" s="49">
        <v>1.19</v>
      </c>
      <c r="K26" s="49">
        <v>52.8</v>
      </c>
      <c r="L26" s="49">
        <v>2.31</v>
      </c>
      <c r="M26" s="49">
        <v>61</v>
      </c>
      <c r="N26" s="49">
        <v>93</v>
      </c>
      <c r="O26" s="49">
        <v>28</v>
      </c>
      <c r="Q26" s="49">
        <v>13.7</v>
      </c>
      <c r="R26" s="49">
        <v>69.3</v>
      </c>
      <c r="S26" s="49">
        <v>25.5</v>
      </c>
      <c r="T26" s="49">
        <v>44</v>
      </c>
      <c r="U26" s="49">
        <v>71</v>
      </c>
      <c r="V26" s="49">
        <v>37.299999999999997</v>
      </c>
      <c r="X26" s="49">
        <v>16.100000000000001</v>
      </c>
      <c r="Y26" s="49">
        <v>15.8</v>
      </c>
      <c r="Z26" s="49">
        <v>16.3</v>
      </c>
      <c r="AA26" s="49">
        <v>15</v>
      </c>
      <c r="AB26" s="49">
        <v>13.2</v>
      </c>
      <c r="AC26" s="49">
        <v>12.649999999999999</v>
      </c>
      <c r="AD26" s="49">
        <v>52</v>
      </c>
      <c r="AE26" s="49">
        <v>48</v>
      </c>
      <c r="AF26" s="49">
        <v>49</v>
      </c>
      <c r="AG26" s="49">
        <v>45</v>
      </c>
      <c r="AH26" s="147">
        <v>43.8</v>
      </c>
      <c r="AI26" s="147">
        <v>39</v>
      </c>
      <c r="AJ26" s="147">
        <v>16.100000000000001</v>
      </c>
      <c r="AK26" s="147">
        <v>14.5</v>
      </c>
      <c r="AL26" s="49">
        <v>97</v>
      </c>
      <c r="AM26" s="49">
        <v>96</v>
      </c>
      <c r="AN26" s="49">
        <v>24.9</v>
      </c>
      <c r="AO26" s="147">
        <v>30.8</v>
      </c>
      <c r="AP26" s="147">
        <v>30.1</v>
      </c>
    </row>
    <row r="27" spans="1:42" ht="15" customHeight="1">
      <c r="A27" s="76">
        <v>9822</v>
      </c>
      <c r="B27" s="109" t="s">
        <v>188</v>
      </c>
      <c r="C27" s="50" t="s">
        <v>263</v>
      </c>
      <c r="D27" s="143">
        <v>41.24</v>
      </c>
      <c r="E27" s="148">
        <v>76.8</v>
      </c>
      <c r="F27" s="143">
        <v>10.52</v>
      </c>
      <c r="G27" s="151">
        <v>40</v>
      </c>
      <c r="H27" s="148">
        <v>41.32</v>
      </c>
      <c r="I27" s="50">
        <v>150</v>
      </c>
      <c r="J27" s="50">
        <v>6.47</v>
      </c>
      <c r="K27" s="50">
        <v>52.5</v>
      </c>
      <c r="L27" s="50">
        <v>5.21</v>
      </c>
      <c r="M27" s="50">
        <v>7</v>
      </c>
      <c r="N27" s="50">
        <v>21</v>
      </c>
      <c r="O27" s="50">
        <v>105</v>
      </c>
      <c r="Q27" s="50">
        <v>13</v>
      </c>
      <c r="R27" s="50">
        <v>69</v>
      </c>
      <c r="S27" s="50">
        <v>24.4</v>
      </c>
      <c r="T27" s="50">
        <v>42</v>
      </c>
      <c r="U27" s="50">
        <v>97</v>
      </c>
      <c r="V27" s="50">
        <v>51.1</v>
      </c>
      <c r="X27" s="50">
        <v>15.6</v>
      </c>
      <c r="Y27" s="50">
        <v>16.399999999999999</v>
      </c>
      <c r="Z27" s="50">
        <v>15.4</v>
      </c>
      <c r="AA27" s="50">
        <v>13.5</v>
      </c>
      <c r="AB27" s="50">
        <v>13.8</v>
      </c>
      <c r="AC27" s="50">
        <v>12.149999999999999</v>
      </c>
      <c r="AD27" s="50">
        <v>56</v>
      </c>
      <c r="AE27" s="50">
        <v>52</v>
      </c>
      <c r="AF27" s="50">
        <v>35</v>
      </c>
      <c r="AG27" s="50">
        <v>34</v>
      </c>
      <c r="AH27" s="148">
        <v>43.9</v>
      </c>
      <c r="AI27" s="148">
        <v>35.4</v>
      </c>
      <c r="AJ27" s="148">
        <v>14.8</v>
      </c>
      <c r="AK27" s="148">
        <v>12.6</v>
      </c>
      <c r="AL27" s="50">
        <v>72</v>
      </c>
      <c r="AM27" s="50">
        <v>97</v>
      </c>
      <c r="AN27" s="50">
        <v>23.700000000000003</v>
      </c>
      <c r="AO27" s="148">
        <v>27.68</v>
      </c>
      <c r="AP27" s="148">
        <v>26.1</v>
      </c>
    </row>
    <row r="28" spans="1:42" ht="15" customHeight="1">
      <c r="A28" s="76">
        <v>9823</v>
      </c>
      <c r="B28" s="109" t="s">
        <v>191</v>
      </c>
      <c r="C28" s="50" t="s">
        <v>263</v>
      </c>
      <c r="D28" s="143">
        <v>39.24</v>
      </c>
      <c r="E28" s="148">
        <v>75.8</v>
      </c>
      <c r="F28" s="143">
        <v>10.48</v>
      </c>
      <c r="G28" s="151">
        <v>38</v>
      </c>
      <c r="H28" s="148">
        <v>35.14</v>
      </c>
      <c r="I28" s="50">
        <v>154</v>
      </c>
      <c r="J28" s="50">
        <v>1.34</v>
      </c>
      <c r="K28" s="50">
        <v>57</v>
      </c>
      <c r="L28" s="50">
        <v>4.37</v>
      </c>
      <c r="M28" s="50">
        <v>93</v>
      </c>
      <c r="N28" s="50">
        <v>124</v>
      </c>
      <c r="O28" s="50">
        <v>45</v>
      </c>
      <c r="Q28" s="50">
        <v>14.2</v>
      </c>
      <c r="R28" s="50">
        <v>68.7</v>
      </c>
      <c r="S28" s="50">
        <v>27.2</v>
      </c>
      <c r="T28" s="50">
        <v>50</v>
      </c>
      <c r="U28" s="50">
        <v>113</v>
      </c>
      <c r="V28" s="50">
        <v>55.9</v>
      </c>
      <c r="X28" s="50">
        <v>16.100000000000001</v>
      </c>
      <c r="Y28" s="50">
        <v>14.5</v>
      </c>
      <c r="Z28" s="50">
        <v>14.9</v>
      </c>
      <c r="AA28" s="50">
        <v>13.7</v>
      </c>
      <c r="AB28" s="50">
        <v>14.4</v>
      </c>
      <c r="AC28" s="50">
        <v>12.75</v>
      </c>
      <c r="AD28" s="50">
        <v>44</v>
      </c>
      <c r="AE28" s="50">
        <v>43</v>
      </c>
      <c r="AF28" s="50">
        <v>35</v>
      </c>
      <c r="AG28" s="50">
        <v>32</v>
      </c>
      <c r="AH28" s="148">
        <v>43.2</v>
      </c>
      <c r="AI28" s="148">
        <v>40.300000000000004</v>
      </c>
      <c r="AJ28" s="148">
        <v>15.2</v>
      </c>
      <c r="AK28" s="148">
        <v>14.299999999999999</v>
      </c>
      <c r="AL28" s="50">
        <v>86</v>
      </c>
      <c r="AM28" s="50">
        <v>87</v>
      </c>
      <c r="AN28" s="50">
        <v>24.85</v>
      </c>
      <c r="AO28" s="148">
        <v>30.6</v>
      </c>
      <c r="AP28" s="148">
        <v>30.36</v>
      </c>
    </row>
    <row r="29" spans="1:42" ht="15" customHeight="1">
      <c r="A29" s="76">
        <v>9824</v>
      </c>
      <c r="B29" s="109" t="s">
        <v>194</v>
      </c>
      <c r="C29" s="50" t="s">
        <v>263</v>
      </c>
      <c r="D29" s="143">
        <v>44.68</v>
      </c>
      <c r="E29" s="148">
        <v>75.3</v>
      </c>
      <c r="F29" s="143">
        <v>10.4</v>
      </c>
      <c r="G29" s="151">
        <v>38</v>
      </c>
      <c r="H29" s="148">
        <v>56.37</v>
      </c>
      <c r="I29" s="50">
        <v>134</v>
      </c>
      <c r="J29" s="50">
        <v>1.2</v>
      </c>
      <c r="K29" s="50">
        <v>56</v>
      </c>
      <c r="L29" s="50">
        <v>2.1800000000000002</v>
      </c>
      <c r="M29" s="50">
        <v>78</v>
      </c>
      <c r="N29" s="50">
        <v>81</v>
      </c>
      <c r="O29" s="50">
        <v>22</v>
      </c>
      <c r="Q29" s="50">
        <v>12.9</v>
      </c>
      <c r="R29" s="50">
        <v>70</v>
      </c>
      <c r="S29" s="50">
        <v>24.5</v>
      </c>
      <c r="T29" s="50">
        <v>38</v>
      </c>
      <c r="U29" s="50">
        <v>38</v>
      </c>
      <c r="V29" s="50">
        <v>53.9</v>
      </c>
      <c r="X29" s="50">
        <v>15.2</v>
      </c>
      <c r="Y29" s="50">
        <v>14.6</v>
      </c>
      <c r="Z29" s="50">
        <v>14.9</v>
      </c>
      <c r="AA29" s="50">
        <v>14.4</v>
      </c>
      <c r="AB29" s="50">
        <v>12.8</v>
      </c>
      <c r="AC29" s="50">
        <v>9.8999999999999986</v>
      </c>
      <c r="AD29" s="50">
        <v>40</v>
      </c>
      <c r="AE29" s="50">
        <v>39</v>
      </c>
      <c r="AF29" s="50">
        <v>36</v>
      </c>
      <c r="AG29" s="50">
        <v>39</v>
      </c>
      <c r="AH29" s="148">
        <v>36.800000000000004</v>
      </c>
      <c r="AI29" s="148">
        <v>38.5</v>
      </c>
      <c r="AJ29" s="148">
        <v>12.8</v>
      </c>
      <c r="AK29" s="148">
        <v>13.799999999999999</v>
      </c>
      <c r="AL29" s="50">
        <v>93</v>
      </c>
      <c r="AM29" s="50">
        <v>97</v>
      </c>
      <c r="AN29" s="50">
        <v>17.600000000000001</v>
      </c>
      <c r="AO29" s="148">
        <v>28.04</v>
      </c>
      <c r="AP29" s="148">
        <v>29.240000000000002</v>
      </c>
    </row>
    <row r="30" spans="1:42" ht="15" customHeight="1">
      <c r="A30" s="76">
        <v>9825</v>
      </c>
      <c r="B30" s="109" t="s">
        <v>197</v>
      </c>
      <c r="C30" s="50" t="s">
        <v>263</v>
      </c>
      <c r="D30" s="143">
        <v>42.24</v>
      </c>
      <c r="E30" s="148">
        <v>77.5</v>
      </c>
      <c r="F30" s="143">
        <v>10.57</v>
      </c>
      <c r="G30" s="151">
        <v>31</v>
      </c>
      <c r="H30" s="148">
        <v>55.51</v>
      </c>
      <c r="I30" s="50">
        <v>105</v>
      </c>
      <c r="J30" s="50">
        <v>1.31</v>
      </c>
      <c r="K30" s="50">
        <v>57.7</v>
      </c>
      <c r="L30" s="50">
        <v>4.0999999999999996</v>
      </c>
      <c r="M30" s="50">
        <v>101</v>
      </c>
      <c r="N30" s="50">
        <v>136</v>
      </c>
      <c r="O30" s="50">
        <v>27</v>
      </c>
      <c r="Q30" s="50">
        <v>13.7</v>
      </c>
      <c r="R30" s="50">
        <v>68.7</v>
      </c>
      <c r="S30" s="50">
        <v>25.8</v>
      </c>
      <c r="T30" s="50">
        <v>44</v>
      </c>
      <c r="U30" s="50">
        <v>52</v>
      </c>
      <c r="V30" s="50">
        <v>63.4</v>
      </c>
      <c r="X30" s="50">
        <v>17.7</v>
      </c>
      <c r="Y30" s="50">
        <v>16.899999999999999</v>
      </c>
      <c r="Z30" s="50">
        <v>14.5</v>
      </c>
      <c r="AA30" s="50">
        <v>14.5</v>
      </c>
      <c r="AB30" s="50">
        <v>14.3</v>
      </c>
      <c r="AC30" s="50" t="s">
        <v>361</v>
      </c>
      <c r="AD30" s="50">
        <v>46</v>
      </c>
      <c r="AE30" s="50">
        <v>50</v>
      </c>
      <c r="AF30" s="50">
        <v>33</v>
      </c>
      <c r="AG30" s="50">
        <v>35</v>
      </c>
      <c r="AH30" s="148">
        <v>38.199999999999996</v>
      </c>
      <c r="AI30" s="148">
        <v>44.400000000000006</v>
      </c>
      <c r="AJ30" s="148">
        <v>13.700000000000001</v>
      </c>
      <c r="AK30" s="148">
        <v>14.9</v>
      </c>
      <c r="AL30" s="50">
        <v>76</v>
      </c>
      <c r="AM30" s="50">
        <v>62</v>
      </c>
      <c r="AN30" s="50" t="s">
        <v>361</v>
      </c>
      <c r="AO30" s="148">
        <v>33.1</v>
      </c>
      <c r="AP30" s="148">
        <v>31.880000000000003</v>
      </c>
    </row>
    <row r="31" spans="1:42" ht="15" customHeight="1">
      <c r="A31" s="76">
        <v>9826</v>
      </c>
      <c r="B31" s="109" t="s">
        <v>201</v>
      </c>
      <c r="C31" s="50" t="s">
        <v>263</v>
      </c>
      <c r="D31" s="143">
        <v>42.92</v>
      </c>
      <c r="E31" s="148">
        <v>77</v>
      </c>
      <c r="F31" s="143">
        <v>11.19</v>
      </c>
      <c r="G31" s="151">
        <v>42</v>
      </c>
      <c r="H31" s="151">
        <v>66.92</v>
      </c>
      <c r="I31" s="50">
        <v>163</v>
      </c>
      <c r="J31" s="50">
        <v>3.46</v>
      </c>
      <c r="K31" s="50">
        <v>55.3</v>
      </c>
      <c r="L31" s="50">
        <v>10.199999999999999</v>
      </c>
      <c r="M31" s="50">
        <v>21</v>
      </c>
      <c r="N31" s="50">
        <v>53</v>
      </c>
      <c r="O31" s="50">
        <v>115</v>
      </c>
      <c r="Q31" s="50">
        <v>14.7</v>
      </c>
      <c r="R31" s="50">
        <v>68.3</v>
      </c>
      <c r="S31" s="50">
        <v>28.7</v>
      </c>
      <c r="T31" s="50">
        <v>57</v>
      </c>
      <c r="U31" s="50">
        <v>202</v>
      </c>
      <c r="V31" s="50">
        <v>70.5</v>
      </c>
      <c r="X31" s="50">
        <v>17.100000000000001</v>
      </c>
      <c r="Y31" s="50">
        <v>17.2</v>
      </c>
      <c r="Z31" s="50">
        <v>15.2</v>
      </c>
      <c r="AA31" s="50">
        <v>15.7</v>
      </c>
      <c r="AB31" s="50">
        <v>15.8</v>
      </c>
      <c r="AC31" s="50">
        <v>12.25</v>
      </c>
      <c r="AD31" s="50">
        <v>50</v>
      </c>
      <c r="AE31" s="50">
        <v>35</v>
      </c>
      <c r="AF31" s="50">
        <v>43</v>
      </c>
      <c r="AG31" s="50">
        <v>45</v>
      </c>
      <c r="AH31" s="148">
        <v>36.200000000000003</v>
      </c>
      <c r="AI31" s="148">
        <v>43.7</v>
      </c>
      <c r="AJ31" s="148">
        <v>14.399999999999999</v>
      </c>
      <c r="AK31" s="148">
        <v>18.100000000000001</v>
      </c>
      <c r="AL31" s="50">
        <v>97</v>
      </c>
      <c r="AM31" s="50">
        <v>92</v>
      </c>
      <c r="AN31" s="50">
        <v>23.450000000000003</v>
      </c>
      <c r="AO31" s="148">
        <v>32.92</v>
      </c>
      <c r="AP31" s="148">
        <v>32.92</v>
      </c>
    </row>
    <row r="32" spans="1:42" ht="15" customHeight="1">
      <c r="A32" s="76">
        <v>9827</v>
      </c>
      <c r="B32" s="109" t="s">
        <v>204</v>
      </c>
      <c r="C32" s="50" t="s">
        <v>263</v>
      </c>
      <c r="D32" s="143">
        <v>29.52</v>
      </c>
      <c r="E32" s="148">
        <v>74</v>
      </c>
      <c r="F32" s="143">
        <v>11.41</v>
      </c>
      <c r="G32" s="151">
        <v>38</v>
      </c>
      <c r="H32" s="148">
        <v>54.94</v>
      </c>
      <c r="I32" s="50"/>
      <c r="J32" s="50"/>
      <c r="K32" s="50"/>
      <c r="L32" s="50"/>
      <c r="M32" s="50"/>
      <c r="N32" s="50"/>
      <c r="O32" s="50"/>
      <c r="Q32" s="50">
        <v>14.7</v>
      </c>
      <c r="R32" s="50">
        <v>67.8</v>
      </c>
      <c r="S32" s="50">
        <v>28</v>
      </c>
      <c r="T32" s="50">
        <v>54</v>
      </c>
      <c r="U32" s="50">
        <v>88</v>
      </c>
      <c r="V32" s="50">
        <v>53.8</v>
      </c>
      <c r="X32" s="50">
        <v>16.3</v>
      </c>
      <c r="Y32" s="50">
        <v>17.100000000000001</v>
      </c>
      <c r="Z32" s="50">
        <v>15.7</v>
      </c>
      <c r="AA32" s="50">
        <v>16.399999999999999</v>
      </c>
      <c r="AB32" s="50">
        <v>15.3</v>
      </c>
      <c r="AC32" s="50">
        <v>12.399999999999999</v>
      </c>
      <c r="AD32" s="50">
        <v>38</v>
      </c>
      <c r="AE32" s="50">
        <v>44</v>
      </c>
      <c r="AF32" s="50">
        <v>39</v>
      </c>
      <c r="AG32" s="50">
        <v>38</v>
      </c>
      <c r="AH32" s="148">
        <v>42.300000000000004</v>
      </c>
      <c r="AI32" s="148">
        <v>49.6</v>
      </c>
      <c r="AJ32" s="148">
        <v>15.2</v>
      </c>
      <c r="AK32" s="148">
        <v>18.600000000000001</v>
      </c>
      <c r="AL32" s="50">
        <v>72</v>
      </c>
      <c r="AM32" s="50">
        <v>61</v>
      </c>
      <c r="AN32" s="50">
        <v>24.7</v>
      </c>
      <c r="AO32" s="148">
        <v>29.6</v>
      </c>
      <c r="AP32" s="148">
        <v>27.4</v>
      </c>
    </row>
    <row r="33" spans="1:42" ht="15" customHeight="1">
      <c r="A33" s="76">
        <v>9828</v>
      </c>
      <c r="B33" s="109" t="s">
        <v>206</v>
      </c>
      <c r="C33" s="50" t="s">
        <v>263</v>
      </c>
      <c r="D33" s="143">
        <v>44.64</v>
      </c>
      <c r="E33" s="148">
        <v>76.599999999999994</v>
      </c>
      <c r="F33" s="143">
        <v>11.86</v>
      </c>
      <c r="G33" s="151">
        <v>46</v>
      </c>
      <c r="H33" s="148">
        <v>53.58</v>
      </c>
      <c r="I33" s="50">
        <v>200</v>
      </c>
      <c r="J33" s="50">
        <v>5.28</v>
      </c>
      <c r="K33" s="50">
        <v>58.8</v>
      </c>
      <c r="L33" s="50">
        <v>11.59</v>
      </c>
      <c r="M33" s="50">
        <v>1</v>
      </c>
      <c r="N33" s="50">
        <v>52</v>
      </c>
      <c r="O33" s="50">
        <v>136</v>
      </c>
      <c r="Q33" s="50">
        <v>14.7</v>
      </c>
      <c r="R33" s="50">
        <v>68.599999999999994</v>
      </c>
      <c r="S33" s="50">
        <v>28.8</v>
      </c>
      <c r="T33" s="50">
        <v>55</v>
      </c>
      <c r="U33" s="50">
        <v>21</v>
      </c>
      <c r="V33" s="50">
        <v>55.7</v>
      </c>
      <c r="X33" s="50">
        <v>16.8</v>
      </c>
      <c r="Y33" s="50">
        <v>16.600000000000001</v>
      </c>
      <c r="Z33" s="50">
        <v>14.4</v>
      </c>
      <c r="AA33" s="50"/>
      <c r="AB33" s="50">
        <v>15.1</v>
      </c>
      <c r="AC33" s="50">
        <v>11.25</v>
      </c>
      <c r="AD33" s="50">
        <v>54</v>
      </c>
      <c r="AE33" s="50">
        <v>48</v>
      </c>
      <c r="AF33" s="50">
        <v>35</v>
      </c>
      <c r="AG33" s="50"/>
      <c r="AH33" s="148">
        <v>37.5</v>
      </c>
      <c r="AI33" s="148"/>
      <c r="AJ33" s="148">
        <v>13.600000000000001</v>
      </c>
      <c r="AK33" s="148"/>
      <c r="AL33" s="50">
        <v>92</v>
      </c>
      <c r="AM33" s="50"/>
      <c r="AN33" s="50">
        <v>21</v>
      </c>
      <c r="AO33" s="148">
        <v>30.44</v>
      </c>
      <c r="AP33" s="148">
        <v>30.44</v>
      </c>
    </row>
    <row r="34" spans="1:42" ht="15" customHeight="1">
      <c r="A34" s="76">
        <v>9829</v>
      </c>
      <c r="B34" s="109" t="s">
        <v>209</v>
      </c>
      <c r="C34" s="50" t="s">
        <v>263</v>
      </c>
      <c r="D34" s="143">
        <v>36.56</v>
      </c>
      <c r="E34" s="148">
        <v>78.900000000000006</v>
      </c>
      <c r="F34" s="143">
        <v>10.3</v>
      </c>
      <c r="G34" s="151">
        <v>43</v>
      </c>
      <c r="H34" s="148">
        <v>42.02</v>
      </c>
      <c r="I34" s="50">
        <v>106</v>
      </c>
      <c r="J34" s="50">
        <v>1.33</v>
      </c>
      <c r="K34" s="50">
        <v>54.6</v>
      </c>
      <c r="L34" s="50">
        <v>4.2300000000000004</v>
      </c>
      <c r="M34" s="50">
        <v>60</v>
      </c>
      <c r="N34" s="50">
        <v>64</v>
      </c>
      <c r="O34" s="50">
        <v>37</v>
      </c>
      <c r="Q34" s="50">
        <v>14.8</v>
      </c>
      <c r="R34" s="50">
        <v>68.3</v>
      </c>
      <c r="S34" s="50">
        <v>28.2</v>
      </c>
      <c r="T34" s="50">
        <v>52</v>
      </c>
      <c r="U34" s="50">
        <v>111</v>
      </c>
      <c r="V34" s="50">
        <v>64</v>
      </c>
      <c r="X34" s="50">
        <v>16.899999999999999</v>
      </c>
      <c r="Y34" s="50">
        <v>17.899999999999999</v>
      </c>
      <c r="Z34" s="50">
        <v>12.3</v>
      </c>
      <c r="AA34" s="50">
        <v>14.9</v>
      </c>
      <c r="AB34" s="50">
        <v>15</v>
      </c>
      <c r="AC34" s="50" t="s">
        <v>361</v>
      </c>
      <c r="AD34" s="50">
        <v>60</v>
      </c>
      <c r="AE34" s="50">
        <v>57</v>
      </c>
      <c r="AF34" s="50">
        <v>25</v>
      </c>
      <c r="AG34" s="50">
        <v>31</v>
      </c>
      <c r="AH34" s="148">
        <v>34.700000000000003</v>
      </c>
      <c r="AI34" s="148">
        <v>42.199999999999996</v>
      </c>
      <c r="AJ34" s="148">
        <v>11.799999999999999</v>
      </c>
      <c r="AK34" s="148">
        <v>14.6</v>
      </c>
      <c r="AL34" s="50">
        <v>78</v>
      </c>
      <c r="AM34" s="50">
        <v>89</v>
      </c>
      <c r="AN34" s="50" t="s">
        <v>361</v>
      </c>
      <c r="AO34" s="148">
        <v>30.4</v>
      </c>
      <c r="AP34" s="148">
        <v>29.22</v>
      </c>
    </row>
    <row r="35" spans="1:42" ht="15" customHeight="1">
      <c r="A35" s="77">
        <v>9830</v>
      </c>
      <c r="B35" s="116" t="s">
        <v>211</v>
      </c>
      <c r="C35" s="139" t="s">
        <v>264</v>
      </c>
      <c r="D35" s="144">
        <v>35.880000000000003</v>
      </c>
      <c r="E35" s="145">
        <v>73.400000000000006</v>
      </c>
      <c r="F35" s="144">
        <v>9.9600000000000009</v>
      </c>
      <c r="G35" s="152">
        <v>30</v>
      </c>
      <c r="H35" s="149">
        <v>37.04</v>
      </c>
      <c r="I35" s="139">
        <v>72</v>
      </c>
      <c r="J35" s="139">
        <v>1.07</v>
      </c>
      <c r="K35" s="139">
        <v>53.6</v>
      </c>
      <c r="L35" s="139">
        <v>1.1299999999999999</v>
      </c>
      <c r="M35" s="139">
        <v>159</v>
      </c>
      <c r="N35" s="139">
        <v>188</v>
      </c>
      <c r="O35" s="139">
        <v>17</v>
      </c>
      <c r="Q35" s="139">
        <v>13.6</v>
      </c>
      <c r="R35" s="139">
        <v>69.3</v>
      </c>
      <c r="S35" s="139">
        <v>25.9</v>
      </c>
      <c r="T35" s="139">
        <v>46</v>
      </c>
      <c r="U35" s="139">
        <v>145</v>
      </c>
      <c r="V35" s="139">
        <v>60.5</v>
      </c>
      <c r="X35" s="139">
        <v>18</v>
      </c>
      <c r="Y35" s="139">
        <v>18.2</v>
      </c>
      <c r="Z35" s="139">
        <v>13.9</v>
      </c>
      <c r="AA35" s="139">
        <v>13.5</v>
      </c>
      <c r="AB35" s="139">
        <v>13.7</v>
      </c>
      <c r="AC35" s="139" t="s">
        <v>361</v>
      </c>
      <c r="AD35" s="139">
        <v>46</v>
      </c>
      <c r="AE35" s="139">
        <v>35</v>
      </c>
      <c r="AF35" s="139">
        <v>38</v>
      </c>
      <c r="AG35" s="139">
        <v>37</v>
      </c>
      <c r="AH35" s="149">
        <v>35.6</v>
      </c>
      <c r="AI35" s="149">
        <v>35.699999999999996</v>
      </c>
      <c r="AJ35" s="149">
        <v>12.9</v>
      </c>
      <c r="AK35" s="149">
        <v>12.1</v>
      </c>
      <c r="AL35" s="139">
        <v>96</v>
      </c>
      <c r="AM35" s="139">
        <v>98</v>
      </c>
      <c r="AN35" s="139" t="s">
        <v>361</v>
      </c>
      <c r="AO35" s="149">
        <v>29.22</v>
      </c>
      <c r="AP35" s="149">
        <v>28.585000000000001</v>
      </c>
    </row>
    <row r="36" spans="1:42" s="2" customFormat="1" ht="15" customHeight="1">
      <c r="A36" s="16" t="s">
        <v>26</v>
      </c>
      <c r="C36" s="16"/>
      <c r="D36" s="16"/>
      <c r="E36" s="16"/>
      <c r="F36" s="16"/>
      <c r="G36" s="16"/>
      <c r="H36" s="16"/>
      <c r="I36" s="16"/>
      <c r="J36" s="16"/>
      <c r="Q36" s="2" t="s">
        <v>344</v>
      </c>
      <c r="R36" s="2" t="s">
        <v>344</v>
      </c>
      <c r="S36" s="2" t="s">
        <v>344</v>
      </c>
      <c r="T36" s="2" t="s">
        <v>344</v>
      </c>
      <c r="U36" s="2" t="s">
        <v>344</v>
      </c>
      <c r="V36" s="2" t="s">
        <v>344</v>
      </c>
    </row>
    <row r="38" spans="1:42" ht="15" customHeight="1">
      <c r="B38" s="83"/>
    </row>
    <row r="39" spans="1:42" ht="15" customHeight="1">
      <c r="A39" s="89" t="s">
        <v>96</v>
      </c>
    </row>
    <row r="40" spans="1:42" ht="15" customHeight="1">
      <c r="A40" s="89" t="s">
        <v>97</v>
      </c>
    </row>
    <row r="41" spans="1:42" ht="15" customHeight="1">
      <c r="A41" s="89" t="s">
        <v>98</v>
      </c>
    </row>
    <row r="42" spans="1:42" ht="15" customHeight="1">
      <c r="A42" s="89" t="s">
        <v>99</v>
      </c>
    </row>
    <row r="43" spans="1:42" ht="15" customHeight="1">
      <c r="A43" s="89" t="s">
        <v>100</v>
      </c>
    </row>
    <row r="44" spans="1:42" ht="15" customHeight="1">
      <c r="A44" s="89" t="s">
        <v>101</v>
      </c>
    </row>
    <row r="45" spans="1:42" ht="15" customHeight="1">
      <c r="A45" s="89" t="s">
        <v>102</v>
      </c>
    </row>
    <row r="46" spans="1:42" ht="15" customHeight="1">
      <c r="A46" s="89" t="s">
        <v>103</v>
      </c>
    </row>
    <row r="47" spans="1:42" ht="15" customHeight="1">
      <c r="A47" s="89" t="s">
        <v>104</v>
      </c>
    </row>
    <row r="48" spans="1:42" ht="15" customHeight="1">
      <c r="A48" s="89" t="s">
        <v>105</v>
      </c>
    </row>
    <row r="49" spans="1:1" ht="15" customHeight="1">
      <c r="A49" s="89" t="s">
        <v>106</v>
      </c>
    </row>
    <row r="50" spans="1:1" ht="15" customHeight="1">
      <c r="A50" s="89" t="s">
        <v>107</v>
      </c>
    </row>
    <row r="51" spans="1:1" ht="15" customHeight="1">
      <c r="A51" s="2" t="s">
        <v>360</v>
      </c>
    </row>
  </sheetData>
  <phoneticPr fontId="2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990FE-9F16-4E80-B41A-A3E0357499DA}">
  <dimension ref="A1:BP50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40" sqref="P40"/>
    </sheetView>
  </sheetViews>
  <sheetFormatPr defaultRowHeight="12"/>
  <cols>
    <col min="1" max="1" width="9.5703125" style="3" customWidth="1"/>
    <col min="2" max="2" width="25.7109375" style="13" customWidth="1"/>
    <col min="3" max="7" width="8.28515625" style="3" customWidth="1"/>
    <col min="8" max="8" width="10.28515625" style="3" bestFit="1" customWidth="1"/>
    <col min="9" max="14" width="8.5703125" style="20" customWidth="1"/>
    <col min="15" max="15" width="9.140625" style="6"/>
    <col min="16" max="16" width="10.28515625" style="3" bestFit="1" customWidth="1"/>
    <col min="17" max="19" width="9.28515625" style="3" customWidth="1"/>
    <col min="20" max="20" width="9.140625" style="6"/>
    <col min="21" max="21" width="10.28515625" style="3" bestFit="1" customWidth="1"/>
    <col min="22" max="32" width="8.28515625" style="3" customWidth="1"/>
    <col min="33" max="33" width="9.140625" style="6"/>
    <col min="34" max="34" width="10.28515625" style="3" bestFit="1" customWidth="1"/>
    <col min="35" max="43" width="8.28515625" style="3" customWidth="1"/>
    <col min="44" max="44" width="9.140625" style="6"/>
    <col min="45" max="45" width="10.28515625" style="3" bestFit="1" customWidth="1"/>
    <col min="46" max="47" width="9.140625" style="3" customWidth="1"/>
    <col min="48" max="49" width="11.42578125" style="3" customWidth="1"/>
    <col min="50" max="51" width="12.28515625" style="3" customWidth="1"/>
    <col min="52" max="62" width="11.42578125" style="3" customWidth="1"/>
    <col min="63" max="63" width="9.140625" style="6"/>
    <col min="64" max="64" width="10.28515625" style="3" bestFit="1" customWidth="1"/>
    <col min="65" max="67" width="9.140625" style="3" customWidth="1"/>
    <col min="68" max="68" width="10.28515625" style="3" bestFit="1" customWidth="1"/>
    <col min="69" max="123" width="9.140625" style="6"/>
    <col min="124" max="124" width="25.7109375" style="6" customWidth="1"/>
    <col min="125" max="125" width="5.5703125" style="6" customWidth="1"/>
    <col min="126" max="126" width="5.28515625" style="6" customWidth="1"/>
    <col min="127" max="127" width="5.5703125" style="6" customWidth="1"/>
    <col min="128" max="128" width="5.28515625" style="6" customWidth="1"/>
    <col min="129" max="129" width="5.5703125" style="6" customWidth="1"/>
    <col min="130" max="130" width="5.28515625" style="6" customWidth="1"/>
    <col min="131" max="131" width="5.5703125" style="6" customWidth="1"/>
    <col min="132" max="132" width="5.28515625" style="6" customWidth="1"/>
    <col min="133" max="133" width="5.5703125" style="6" customWidth="1"/>
    <col min="134" max="134" width="5.28515625" style="6" customWidth="1"/>
    <col min="135" max="136" width="9.140625" style="6"/>
    <col min="137" max="137" width="5.5703125" style="6" customWidth="1"/>
    <col min="138" max="138" width="5.28515625" style="6" customWidth="1"/>
    <col min="139" max="139" width="5.5703125" style="6" customWidth="1"/>
    <col min="140" max="140" width="5.28515625" style="6" customWidth="1"/>
    <col min="141" max="141" width="5.5703125" style="6" customWidth="1"/>
    <col min="142" max="142" width="5.28515625" style="6" customWidth="1"/>
    <col min="143" max="143" width="5.5703125" style="6" customWidth="1"/>
    <col min="144" max="144" width="5.28515625" style="6" customWidth="1"/>
    <col min="145" max="145" width="5.5703125" style="6" customWidth="1"/>
    <col min="146" max="146" width="5.28515625" style="6" customWidth="1"/>
    <col min="147" max="147" width="9.140625" style="6"/>
    <col min="148" max="148" width="10.28515625" style="6" customWidth="1"/>
    <col min="149" max="149" width="9" style="6" customWidth="1"/>
    <col min="150" max="150" width="9.140625" style="6"/>
    <col min="151" max="151" width="10.28515625" style="6" customWidth="1"/>
    <col min="152" max="153" width="7.42578125" style="6" bestFit="1" customWidth="1"/>
    <col min="154" max="154" width="9.140625" style="6"/>
    <col min="155" max="155" width="10.28515625" style="6" customWidth="1"/>
    <col min="156" max="159" width="7.42578125" style="6" bestFit="1" customWidth="1"/>
    <col min="160" max="160" width="9.140625" style="6"/>
    <col min="161" max="161" width="9.7109375" style="6" customWidth="1"/>
    <col min="162" max="170" width="7.42578125" style="6" bestFit="1" customWidth="1"/>
    <col min="171" max="171" width="6.7109375" style="6" bestFit="1" customWidth="1"/>
    <col min="172" max="172" width="6.42578125" style="6" bestFit="1" customWidth="1"/>
    <col min="173" max="177" width="7.42578125" style="6" bestFit="1" customWidth="1"/>
    <col min="178" max="379" width="9.140625" style="6"/>
    <col min="380" max="380" width="25.7109375" style="6" customWidth="1"/>
    <col min="381" max="381" width="5.5703125" style="6" customWidth="1"/>
    <col min="382" max="382" width="5.28515625" style="6" customWidth="1"/>
    <col min="383" max="383" width="5.5703125" style="6" customWidth="1"/>
    <col min="384" max="384" width="5.28515625" style="6" customWidth="1"/>
    <col min="385" max="385" width="5.5703125" style="6" customWidth="1"/>
    <col min="386" max="386" width="5.28515625" style="6" customWidth="1"/>
    <col min="387" max="387" width="5.5703125" style="6" customWidth="1"/>
    <col min="388" max="388" width="5.28515625" style="6" customWidth="1"/>
    <col min="389" max="389" width="5.5703125" style="6" customWidth="1"/>
    <col min="390" max="390" width="5.28515625" style="6" customWidth="1"/>
    <col min="391" max="392" width="9.140625" style="6"/>
    <col min="393" max="393" width="5.5703125" style="6" customWidth="1"/>
    <col min="394" max="394" width="5.28515625" style="6" customWidth="1"/>
    <col min="395" max="395" width="5.5703125" style="6" customWidth="1"/>
    <col min="396" max="396" width="5.28515625" style="6" customWidth="1"/>
    <col min="397" max="397" width="5.5703125" style="6" customWidth="1"/>
    <col min="398" max="398" width="5.28515625" style="6" customWidth="1"/>
    <col min="399" max="399" width="5.5703125" style="6" customWidth="1"/>
    <col min="400" max="400" width="5.28515625" style="6" customWidth="1"/>
    <col min="401" max="401" width="5.5703125" style="6" customWidth="1"/>
    <col min="402" max="402" width="5.28515625" style="6" customWidth="1"/>
    <col min="403" max="403" width="9.140625" style="6"/>
    <col min="404" max="404" width="10.28515625" style="6" customWidth="1"/>
    <col min="405" max="405" width="9" style="6" customWidth="1"/>
    <col min="406" max="406" width="9.140625" style="6"/>
    <col min="407" max="407" width="10.28515625" style="6" customWidth="1"/>
    <col min="408" max="409" width="7.42578125" style="6" bestFit="1" customWidth="1"/>
    <col min="410" max="410" width="9.140625" style="6"/>
    <col min="411" max="411" width="10.28515625" style="6" customWidth="1"/>
    <col min="412" max="415" width="7.42578125" style="6" bestFit="1" customWidth="1"/>
    <col min="416" max="416" width="9.140625" style="6"/>
    <col min="417" max="417" width="9.7109375" style="6" customWidth="1"/>
    <col min="418" max="426" width="7.42578125" style="6" bestFit="1" customWidth="1"/>
    <col min="427" max="427" width="6.7109375" style="6" bestFit="1" customWidth="1"/>
    <col min="428" max="428" width="6.42578125" style="6" bestFit="1" customWidth="1"/>
    <col min="429" max="433" width="7.42578125" style="6" bestFit="1" customWidth="1"/>
    <col min="434" max="635" width="9.140625" style="6"/>
    <col min="636" max="636" width="25.7109375" style="6" customWidth="1"/>
    <col min="637" max="637" width="5.5703125" style="6" customWidth="1"/>
    <col min="638" max="638" width="5.28515625" style="6" customWidth="1"/>
    <col min="639" max="639" width="5.5703125" style="6" customWidth="1"/>
    <col min="640" max="640" width="5.28515625" style="6" customWidth="1"/>
    <col min="641" max="641" width="5.5703125" style="6" customWidth="1"/>
    <col min="642" max="642" width="5.28515625" style="6" customWidth="1"/>
    <col min="643" max="643" width="5.5703125" style="6" customWidth="1"/>
    <col min="644" max="644" width="5.28515625" style="6" customWidth="1"/>
    <col min="645" max="645" width="5.5703125" style="6" customWidth="1"/>
    <col min="646" max="646" width="5.28515625" style="6" customWidth="1"/>
    <col min="647" max="648" width="9.140625" style="6"/>
    <col min="649" max="649" width="5.5703125" style="6" customWidth="1"/>
    <col min="650" max="650" width="5.28515625" style="6" customWidth="1"/>
    <col min="651" max="651" width="5.5703125" style="6" customWidth="1"/>
    <col min="652" max="652" width="5.28515625" style="6" customWidth="1"/>
    <col min="653" max="653" width="5.5703125" style="6" customWidth="1"/>
    <col min="654" max="654" width="5.28515625" style="6" customWidth="1"/>
    <col min="655" max="655" width="5.5703125" style="6" customWidth="1"/>
    <col min="656" max="656" width="5.28515625" style="6" customWidth="1"/>
    <col min="657" max="657" width="5.5703125" style="6" customWidth="1"/>
    <col min="658" max="658" width="5.28515625" style="6" customWidth="1"/>
    <col min="659" max="659" width="9.140625" style="6"/>
    <col min="660" max="660" width="10.28515625" style="6" customWidth="1"/>
    <col min="661" max="661" width="9" style="6" customWidth="1"/>
    <col min="662" max="662" width="9.140625" style="6"/>
    <col min="663" max="663" width="10.28515625" style="6" customWidth="1"/>
    <col min="664" max="665" width="7.42578125" style="6" bestFit="1" customWidth="1"/>
    <col min="666" max="666" width="9.140625" style="6"/>
    <col min="667" max="667" width="10.28515625" style="6" customWidth="1"/>
    <col min="668" max="671" width="7.42578125" style="6" bestFit="1" customWidth="1"/>
    <col min="672" max="672" width="9.140625" style="6"/>
    <col min="673" max="673" width="9.7109375" style="6" customWidth="1"/>
    <col min="674" max="682" width="7.42578125" style="6" bestFit="1" customWidth="1"/>
    <col min="683" max="683" width="6.7109375" style="6" bestFit="1" customWidth="1"/>
    <col min="684" max="684" width="6.42578125" style="6" bestFit="1" customWidth="1"/>
    <col min="685" max="689" width="7.42578125" style="6" bestFit="1" customWidth="1"/>
    <col min="690" max="891" width="9.140625" style="6"/>
    <col min="892" max="892" width="25.7109375" style="6" customWidth="1"/>
    <col min="893" max="893" width="5.5703125" style="6" customWidth="1"/>
    <col min="894" max="894" width="5.28515625" style="6" customWidth="1"/>
    <col min="895" max="895" width="5.5703125" style="6" customWidth="1"/>
    <col min="896" max="896" width="5.28515625" style="6" customWidth="1"/>
    <col min="897" max="897" width="5.5703125" style="6" customWidth="1"/>
    <col min="898" max="898" width="5.28515625" style="6" customWidth="1"/>
    <col min="899" max="899" width="5.5703125" style="6" customWidth="1"/>
    <col min="900" max="900" width="5.28515625" style="6" customWidth="1"/>
    <col min="901" max="901" width="5.5703125" style="6" customWidth="1"/>
    <col min="902" max="902" width="5.28515625" style="6" customWidth="1"/>
    <col min="903" max="904" width="9.140625" style="6"/>
    <col min="905" max="905" width="5.5703125" style="6" customWidth="1"/>
    <col min="906" max="906" width="5.28515625" style="6" customWidth="1"/>
    <col min="907" max="907" width="5.5703125" style="6" customWidth="1"/>
    <col min="908" max="908" width="5.28515625" style="6" customWidth="1"/>
    <col min="909" max="909" width="5.5703125" style="6" customWidth="1"/>
    <col min="910" max="910" width="5.28515625" style="6" customWidth="1"/>
    <col min="911" max="911" width="5.5703125" style="6" customWidth="1"/>
    <col min="912" max="912" width="5.28515625" style="6" customWidth="1"/>
    <col min="913" max="913" width="5.5703125" style="6" customWidth="1"/>
    <col min="914" max="914" width="5.28515625" style="6" customWidth="1"/>
    <col min="915" max="915" width="9.140625" style="6"/>
    <col min="916" max="916" width="10.28515625" style="6" customWidth="1"/>
    <col min="917" max="917" width="9" style="6" customWidth="1"/>
    <col min="918" max="918" width="9.140625" style="6"/>
    <col min="919" max="919" width="10.28515625" style="6" customWidth="1"/>
    <col min="920" max="921" width="7.42578125" style="6" bestFit="1" customWidth="1"/>
    <col min="922" max="922" width="9.140625" style="6"/>
    <col min="923" max="923" width="10.28515625" style="6" customWidth="1"/>
    <col min="924" max="927" width="7.42578125" style="6" bestFit="1" customWidth="1"/>
    <col min="928" max="928" width="9.140625" style="6"/>
    <col min="929" max="929" width="9.7109375" style="6" customWidth="1"/>
    <col min="930" max="938" width="7.42578125" style="6" bestFit="1" customWidth="1"/>
    <col min="939" max="939" width="6.7109375" style="6" bestFit="1" customWidth="1"/>
    <col min="940" max="940" width="6.42578125" style="6" bestFit="1" customWidth="1"/>
    <col min="941" max="945" width="7.42578125" style="6" bestFit="1" customWidth="1"/>
    <col min="946" max="1147" width="9.140625" style="6"/>
    <col min="1148" max="1148" width="25.7109375" style="6" customWidth="1"/>
    <col min="1149" max="1149" width="5.5703125" style="6" customWidth="1"/>
    <col min="1150" max="1150" width="5.28515625" style="6" customWidth="1"/>
    <col min="1151" max="1151" width="5.5703125" style="6" customWidth="1"/>
    <col min="1152" max="1152" width="5.28515625" style="6" customWidth="1"/>
    <col min="1153" max="1153" width="5.5703125" style="6" customWidth="1"/>
    <col min="1154" max="1154" width="5.28515625" style="6" customWidth="1"/>
    <col min="1155" max="1155" width="5.5703125" style="6" customWidth="1"/>
    <col min="1156" max="1156" width="5.28515625" style="6" customWidth="1"/>
    <col min="1157" max="1157" width="5.5703125" style="6" customWidth="1"/>
    <col min="1158" max="1158" width="5.28515625" style="6" customWidth="1"/>
    <col min="1159" max="1160" width="9.140625" style="6"/>
    <col min="1161" max="1161" width="5.5703125" style="6" customWidth="1"/>
    <col min="1162" max="1162" width="5.28515625" style="6" customWidth="1"/>
    <col min="1163" max="1163" width="5.5703125" style="6" customWidth="1"/>
    <col min="1164" max="1164" width="5.28515625" style="6" customWidth="1"/>
    <col min="1165" max="1165" width="5.5703125" style="6" customWidth="1"/>
    <col min="1166" max="1166" width="5.28515625" style="6" customWidth="1"/>
    <col min="1167" max="1167" width="5.5703125" style="6" customWidth="1"/>
    <col min="1168" max="1168" width="5.28515625" style="6" customWidth="1"/>
    <col min="1169" max="1169" width="5.5703125" style="6" customWidth="1"/>
    <col min="1170" max="1170" width="5.28515625" style="6" customWidth="1"/>
    <col min="1171" max="1171" width="9.140625" style="6"/>
    <col min="1172" max="1172" width="10.28515625" style="6" customWidth="1"/>
    <col min="1173" max="1173" width="9" style="6" customWidth="1"/>
    <col min="1174" max="1174" width="9.140625" style="6"/>
    <col min="1175" max="1175" width="10.28515625" style="6" customWidth="1"/>
    <col min="1176" max="1177" width="7.42578125" style="6" bestFit="1" customWidth="1"/>
    <col min="1178" max="1178" width="9.140625" style="6"/>
    <col min="1179" max="1179" width="10.28515625" style="6" customWidth="1"/>
    <col min="1180" max="1183" width="7.42578125" style="6" bestFit="1" customWidth="1"/>
    <col min="1184" max="1184" width="9.140625" style="6"/>
    <col min="1185" max="1185" width="9.7109375" style="6" customWidth="1"/>
    <col min="1186" max="1194" width="7.42578125" style="6" bestFit="1" customWidth="1"/>
    <col min="1195" max="1195" width="6.7109375" style="6" bestFit="1" customWidth="1"/>
    <col min="1196" max="1196" width="6.42578125" style="6" bestFit="1" customWidth="1"/>
    <col min="1197" max="1201" width="7.42578125" style="6" bestFit="1" customWidth="1"/>
    <col min="1202" max="1403" width="9.140625" style="6"/>
    <col min="1404" max="1404" width="25.7109375" style="6" customWidth="1"/>
    <col min="1405" max="1405" width="5.5703125" style="6" customWidth="1"/>
    <col min="1406" max="1406" width="5.28515625" style="6" customWidth="1"/>
    <col min="1407" max="1407" width="5.5703125" style="6" customWidth="1"/>
    <col min="1408" max="1408" width="5.28515625" style="6" customWidth="1"/>
    <col min="1409" max="1409" width="5.5703125" style="6" customWidth="1"/>
    <col min="1410" max="1410" width="5.28515625" style="6" customWidth="1"/>
    <col min="1411" max="1411" width="5.5703125" style="6" customWidth="1"/>
    <col min="1412" max="1412" width="5.28515625" style="6" customWidth="1"/>
    <col min="1413" max="1413" width="5.5703125" style="6" customWidth="1"/>
    <col min="1414" max="1414" width="5.28515625" style="6" customWidth="1"/>
    <col min="1415" max="1416" width="9.140625" style="6"/>
    <col min="1417" max="1417" width="5.5703125" style="6" customWidth="1"/>
    <col min="1418" max="1418" width="5.28515625" style="6" customWidth="1"/>
    <col min="1419" max="1419" width="5.5703125" style="6" customWidth="1"/>
    <col min="1420" max="1420" width="5.28515625" style="6" customWidth="1"/>
    <col min="1421" max="1421" width="5.5703125" style="6" customWidth="1"/>
    <col min="1422" max="1422" width="5.28515625" style="6" customWidth="1"/>
    <col min="1423" max="1423" width="5.5703125" style="6" customWidth="1"/>
    <col min="1424" max="1424" width="5.28515625" style="6" customWidth="1"/>
    <col min="1425" max="1425" width="5.5703125" style="6" customWidth="1"/>
    <col min="1426" max="1426" width="5.28515625" style="6" customWidth="1"/>
    <col min="1427" max="1427" width="9.140625" style="6"/>
    <col min="1428" max="1428" width="10.28515625" style="6" customWidth="1"/>
    <col min="1429" max="1429" width="9" style="6" customWidth="1"/>
    <col min="1430" max="1430" width="9.140625" style="6"/>
    <col min="1431" max="1431" width="10.28515625" style="6" customWidth="1"/>
    <col min="1432" max="1433" width="7.42578125" style="6" bestFit="1" customWidth="1"/>
    <col min="1434" max="1434" width="9.140625" style="6"/>
    <col min="1435" max="1435" width="10.28515625" style="6" customWidth="1"/>
    <col min="1436" max="1439" width="7.42578125" style="6" bestFit="1" customWidth="1"/>
    <col min="1440" max="1440" width="9.140625" style="6"/>
    <col min="1441" max="1441" width="9.7109375" style="6" customWidth="1"/>
    <col min="1442" max="1450" width="7.42578125" style="6" bestFit="1" customWidth="1"/>
    <col min="1451" max="1451" width="6.7109375" style="6" bestFit="1" customWidth="1"/>
    <col min="1452" max="1452" width="6.42578125" style="6" bestFit="1" customWidth="1"/>
    <col min="1453" max="1457" width="7.42578125" style="6" bestFit="1" customWidth="1"/>
    <col min="1458" max="1659" width="9.140625" style="6"/>
    <col min="1660" max="1660" width="25.7109375" style="6" customWidth="1"/>
    <col min="1661" max="1661" width="5.5703125" style="6" customWidth="1"/>
    <col min="1662" max="1662" width="5.28515625" style="6" customWidth="1"/>
    <col min="1663" max="1663" width="5.5703125" style="6" customWidth="1"/>
    <col min="1664" max="1664" width="5.28515625" style="6" customWidth="1"/>
    <col min="1665" max="1665" width="5.5703125" style="6" customWidth="1"/>
    <col min="1666" max="1666" width="5.28515625" style="6" customWidth="1"/>
    <col min="1667" max="1667" width="5.5703125" style="6" customWidth="1"/>
    <col min="1668" max="1668" width="5.28515625" style="6" customWidth="1"/>
    <col min="1669" max="1669" width="5.5703125" style="6" customWidth="1"/>
    <col min="1670" max="1670" width="5.28515625" style="6" customWidth="1"/>
    <col min="1671" max="1672" width="9.140625" style="6"/>
    <col min="1673" max="1673" width="5.5703125" style="6" customWidth="1"/>
    <col min="1674" max="1674" width="5.28515625" style="6" customWidth="1"/>
    <col min="1675" max="1675" width="5.5703125" style="6" customWidth="1"/>
    <col min="1676" max="1676" width="5.28515625" style="6" customWidth="1"/>
    <col min="1677" max="1677" width="5.5703125" style="6" customWidth="1"/>
    <col min="1678" max="1678" width="5.28515625" style="6" customWidth="1"/>
    <col min="1679" max="1679" width="5.5703125" style="6" customWidth="1"/>
    <col min="1680" max="1680" width="5.28515625" style="6" customWidth="1"/>
    <col min="1681" max="1681" width="5.5703125" style="6" customWidth="1"/>
    <col min="1682" max="1682" width="5.28515625" style="6" customWidth="1"/>
    <col min="1683" max="1683" width="9.140625" style="6"/>
    <col min="1684" max="1684" width="10.28515625" style="6" customWidth="1"/>
    <col min="1685" max="1685" width="9" style="6" customWidth="1"/>
    <col min="1686" max="1686" width="9.140625" style="6"/>
    <col min="1687" max="1687" width="10.28515625" style="6" customWidth="1"/>
    <col min="1688" max="1689" width="7.42578125" style="6" bestFit="1" customWidth="1"/>
    <col min="1690" max="1690" width="9.140625" style="6"/>
    <col min="1691" max="1691" width="10.28515625" style="6" customWidth="1"/>
    <col min="1692" max="1695" width="7.42578125" style="6" bestFit="1" customWidth="1"/>
    <col min="1696" max="1696" width="9.140625" style="6"/>
    <col min="1697" max="1697" width="9.7109375" style="6" customWidth="1"/>
    <col min="1698" max="1706" width="7.42578125" style="6" bestFit="1" customWidth="1"/>
    <col min="1707" max="1707" width="6.7109375" style="6" bestFit="1" customWidth="1"/>
    <col min="1708" max="1708" width="6.42578125" style="6" bestFit="1" customWidth="1"/>
    <col min="1709" max="1713" width="7.42578125" style="6" bestFit="1" customWidth="1"/>
    <col min="1714" max="1915" width="9.140625" style="6"/>
    <col min="1916" max="1916" width="25.7109375" style="6" customWidth="1"/>
    <col min="1917" max="1917" width="5.5703125" style="6" customWidth="1"/>
    <col min="1918" max="1918" width="5.28515625" style="6" customWidth="1"/>
    <col min="1919" max="1919" width="5.5703125" style="6" customWidth="1"/>
    <col min="1920" max="1920" width="5.28515625" style="6" customWidth="1"/>
    <col min="1921" max="1921" width="5.5703125" style="6" customWidth="1"/>
    <col min="1922" max="1922" width="5.28515625" style="6" customWidth="1"/>
    <col min="1923" max="1923" width="5.5703125" style="6" customWidth="1"/>
    <col min="1924" max="1924" width="5.28515625" style="6" customWidth="1"/>
    <col min="1925" max="1925" width="5.5703125" style="6" customWidth="1"/>
    <col min="1926" max="1926" width="5.28515625" style="6" customWidth="1"/>
    <col min="1927" max="1928" width="9.140625" style="6"/>
    <col min="1929" max="1929" width="5.5703125" style="6" customWidth="1"/>
    <col min="1930" max="1930" width="5.28515625" style="6" customWidth="1"/>
    <col min="1931" max="1931" width="5.5703125" style="6" customWidth="1"/>
    <col min="1932" max="1932" width="5.28515625" style="6" customWidth="1"/>
    <col min="1933" max="1933" width="5.5703125" style="6" customWidth="1"/>
    <col min="1934" max="1934" width="5.28515625" style="6" customWidth="1"/>
    <col min="1935" max="1935" width="5.5703125" style="6" customWidth="1"/>
    <col min="1936" max="1936" width="5.28515625" style="6" customWidth="1"/>
    <col min="1937" max="1937" width="5.5703125" style="6" customWidth="1"/>
    <col min="1938" max="1938" width="5.28515625" style="6" customWidth="1"/>
    <col min="1939" max="1939" width="9.140625" style="6"/>
    <col min="1940" max="1940" width="10.28515625" style="6" customWidth="1"/>
    <col min="1941" max="1941" width="9" style="6" customWidth="1"/>
    <col min="1942" max="1942" width="9.140625" style="6"/>
    <col min="1943" max="1943" width="10.28515625" style="6" customWidth="1"/>
    <col min="1944" max="1945" width="7.42578125" style="6" bestFit="1" customWidth="1"/>
    <col min="1946" max="1946" width="9.140625" style="6"/>
    <col min="1947" max="1947" width="10.28515625" style="6" customWidth="1"/>
    <col min="1948" max="1951" width="7.42578125" style="6" bestFit="1" customWidth="1"/>
    <col min="1952" max="1952" width="9.140625" style="6"/>
    <col min="1953" max="1953" width="9.7109375" style="6" customWidth="1"/>
    <col min="1954" max="1962" width="7.42578125" style="6" bestFit="1" customWidth="1"/>
    <col min="1963" max="1963" width="6.7109375" style="6" bestFit="1" customWidth="1"/>
    <col min="1964" max="1964" width="6.42578125" style="6" bestFit="1" customWidth="1"/>
    <col min="1965" max="1969" width="7.42578125" style="6" bestFit="1" customWidth="1"/>
    <col min="1970" max="2171" width="9.140625" style="6"/>
    <col min="2172" max="2172" width="25.7109375" style="6" customWidth="1"/>
    <col min="2173" max="2173" width="5.5703125" style="6" customWidth="1"/>
    <col min="2174" max="2174" width="5.28515625" style="6" customWidth="1"/>
    <col min="2175" max="2175" width="5.5703125" style="6" customWidth="1"/>
    <col min="2176" max="2176" width="5.28515625" style="6" customWidth="1"/>
    <col min="2177" max="2177" width="5.5703125" style="6" customWidth="1"/>
    <col min="2178" max="2178" width="5.28515625" style="6" customWidth="1"/>
    <col min="2179" max="2179" width="5.5703125" style="6" customWidth="1"/>
    <col min="2180" max="2180" width="5.28515625" style="6" customWidth="1"/>
    <col min="2181" max="2181" width="5.5703125" style="6" customWidth="1"/>
    <col min="2182" max="2182" width="5.28515625" style="6" customWidth="1"/>
    <col min="2183" max="2184" width="9.140625" style="6"/>
    <col min="2185" max="2185" width="5.5703125" style="6" customWidth="1"/>
    <col min="2186" max="2186" width="5.28515625" style="6" customWidth="1"/>
    <col min="2187" max="2187" width="5.5703125" style="6" customWidth="1"/>
    <col min="2188" max="2188" width="5.28515625" style="6" customWidth="1"/>
    <col min="2189" max="2189" width="5.5703125" style="6" customWidth="1"/>
    <col min="2190" max="2190" width="5.28515625" style="6" customWidth="1"/>
    <col min="2191" max="2191" width="5.5703125" style="6" customWidth="1"/>
    <col min="2192" max="2192" width="5.28515625" style="6" customWidth="1"/>
    <col min="2193" max="2193" width="5.5703125" style="6" customWidth="1"/>
    <col min="2194" max="2194" width="5.28515625" style="6" customWidth="1"/>
    <col min="2195" max="2195" width="9.140625" style="6"/>
    <col min="2196" max="2196" width="10.28515625" style="6" customWidth="1"/>
    <col min="2197" max="2197" width="9" style="6" customWidth="1"/>
    <col min="2198" max="2198" width="9.140625" style="6"/>
    <col min="2199" max="2199" width="10.28515625" style="6" customWidth="1"/>
    <col min="2200" max="2201" width="7.42578125" style="6" bestFit="1" customWidth="1"/>
    <col min="2202" max="2202" width="9.140625" style="6"/>
    <col min="2203" max="2203" width="10.28515625" style="6" customWidth="1"/>
    <col min="2204" max="2207" width="7.42578125" style="6" bestFit="1" customWidth="1"/>
    <col min="2208" max="2208" width="9.140625" style="6"/>
    <col min="2209" max="2209" width="9.7109375" style="6" customWidth="1"/>
    <col min="2210" max="2218" width="7.42578125" style="6" bestFit="1" customWidth="1"/>
    <col min="2219" max="2219" width="6.7109375" style="6" bestFit="1" customWidth="1"/>
    <col min="2220" max="2220" width="6.42578125" style="6" bestFit="1" customWidth="1"/>
    <col min="2221" max="2225" width="7.42578125" style="6" bestFit="1" customWidth="1"/>
    <col min="2226" max="2427" width="9.140625" style="6"/>
    <col min="2428" max="2428" width="25.7109375" style="6" customWidth="1"/>
    <col min="2429" max="2429" width="5.5703125" style="6" customWidth="1"/>
    <col min="2430" max="2430" width="5.28515625" style="6" customWidth="1"/>
    <col min="2431" max="2431" width="5.5703125" style="6" customWidth="1"/>
    <col min="2432" max="2432" width="5.28515625" style="6" customWidth="1"/>
    <col min="2433" max="2433" width="5.5703125" style="6" customWidth="1"/>
    <col min="2434" max="2434" width="5.28515625" style="6" customWidth="1"/>
    <col min="2435" max="2435" width="5.5703125" style="6" customWidth="1"/>
    <col min="2436" max="2436" width="5.28515625" style="6" customWidth="1"/>
    <col min="2437" max="2437" width="5.5703125" style="6" customWidth="1"/>
    <col min="2438" max="2438" width="5.28515625" style="6" customWidth="1"/>
    <col min="2439" max="2440" width="9.140625" style="6"/>
    <col min="2441" max="2441" width="5.5703125" style="6" customWidth="1"/>
    <col min="2442" max="2442" width="5.28515625" style="6" customWidth="1"/>
    <col min="2443" max="2443" width="5.5703125" style="6" customWidth="1"/>
    <col min="2444" max="2444" width="5.28515625" style="6" customWidth="1"/>
    <col min="2445" max="2445" width="5.5703125" style="6" customWidth="1"/>
    <col min="2446" max="2446" width="5.28515625" style="6" customWidth="1"/>
    <col min="2447" max="2447" width="5.5703125" style="6" customWidth="1"/>
    <col min="2448" max="2448" width="5.28515625" style="6" customWidth="1"/>
    <col min="2449" max="2449" width="5.5703125" style="6" customWidth="1"/>
    <col min="2450" max="2450" width="5.28515625" style="6" customWidth="1"/>
    <col min="2451" max="2451" width="9.140625" style="6"/>
    <col min="2452" max="2452" width="10.28515625" style="6" customWidth="1"/>
    <col min="2453" max="2453" width="9" style="6" customWidth="1"/>
    <col min="2454" max="2454" width="9.140625" style="6"/>
    <col min="2455" max="2455" width="10.28515625" style="6" customWidth="1"/>
    <col min="2456" max="2457" width="7.42578125" style="6" bestFit="1" customWidth="1"/>
    <col min="2458" max="2458" width="9.140625" style="6"/>
    <col min="2459" max="2459" width="10.28515625" style="6" customWidth="1"/>
    <col min="2460" max="2463" width="7.42578125" style="6" bestFit="1" customWidth="1"/>
    <col min="2464" max="2464" width="9.140625" style="6"/>
    <col min="2465" max="2465" width="9.7109375" style="6" customWidth="1"/>
    <col min="2466" max="2474" width="7.42578125" style="6" bestFit="1" customWidth="1"/>
    <col min="2475" max="2475" width="6.7109375" style="6" bestFit="1" customWidth="1"/>
    <col min="2476" max="2476" width="6.42578125" style="6" bestFit="1" customWidth="1"/>
    <col min="2477" max="2481" width="7.42578125" style="6" bestFit="1" customWidth="1"/>
    <col min="2482" max="2683" width="9.140625" style="6"/>
    <col min="2684" max="2684" width="25.7109375" style="6" customWidth="1"/>
    <col min="2685" max="2685" width="5.5703125" style="6" customWidth="1"/>
    <col min="2686" max="2686" width="5.28515625" style="6" customWidth="1"/>
    <col min="2687" max="2687" width="5.5703125" style="6" customWidth="1"/>
    <col min="2688" max="2688" width="5.28515625" style="6" customWidth="1"/>
    <col min="2689" max="2689" width="5.5703125" style="6" customWidth="1"/>
    <col min="2690" max="2690" width="5.28515625" style="6" customWidth="1"/>
    <col min="2691" max="2691" width="5.5703125" style="6" customWidth="1"/>
    <col min="2692" max="2692" width="5.28515625" style="6" customWidth="1"/>
    <col min="2693" max="2693" width="5.5703125" style="6" customWidth="1"/>
    <col min="2694" max="2694" width="5.28515625" style="6" customWidth="1"/>
    <col min="2695" max="2696" width="9.140625" style="6"/>
    <col min="2697" max="2697" width="5.5703125" style="6" customWidth="1"/>
    <col min="2698" max="2698" width="5.28515625" style="6" customWidth="1"/>
    <col min="2699" max="2699" width="5.5703125" style="6" customWidth="1"/>
    <col min="2700" max="2700" width="5.28515625" style="6" customWidth="1"/>
    <col min="2701" max="2701" width="5.5703125" style="6" customWidth="1"/>
    <col min="2702" max="2702" width="5.28515625" style="6" customWidth="1"/>
    <col min="2703" max="2703" width="5.5703125" style="6" customWidth="1"/>
    <col min="2704" max="2704" width="5.28515625" style="6" customWidth="1"/>
    <col min="2705" max="2705" width="5.5703125" style="6" customWidth="1"/>
    <col min="2706" max="2706" width="5.28515625" style="6" customWidth="1"/>
    <col min="2707" max="2707" width="9.140625" style="6"/>
    <col min="2708" max="2708" width="10.28515625" style="6" customWidth="1"/>
    <col min="2709" max="2709" width="9" style="6" customWidth="1"/>
    <col min="2710" max="2710" width="9.140625" style="6"/>
    <col min="2711" max="2711" width="10.28515625" style="6" customWidth="1"/>
    <col min="2712" max="2713" width="7.42578125" style="6" bestFit="1" customWidth="1"/>
    <col min="2714" max="2714" width="9.140625" style="6"/>
    <col min="2715" max="2715" width="10.28515625" style="6" customWidth="1"/>
    <col min="2716" max="2719" width="7.42578125" style="6" bestFit="1" customWidth="1"/>
    <col min="2720" max="2720" width="9.140625" style="6"/>
    <col min="2721" max="2721" width="9.7109375" style="6" customWidth="1"/>
    <col min="2722" max="2730" width="7.42578125" style="6" bestFit="1" customWidth="1"/>
    <col min="2731" max="2731" width="6.7109375" style="6" bestFit="1" customWidth="1"/>
    <col min="2732" max="2732" width="6.42578125" style="6" bestFit="1" customWidth="1"/>
    <col min="2733" max="2737" width="7.42578125" style="6" bestFit="1" customWidth="1"/>
    <col min="2738" max="2939" width="9.140625" style="6"/>
    <col min="2940" max="2940" width="25.7109375" style="6" customWidth="1"/>
    <col min="2941" max="2941" width="5.5703125" style="6" customWidth="1"/>
    <col min="2942" max="2942" width="5.28515625" style="6" customWidth="1"/>
    <col min="2943" max="2943" width="5.5703125" style="6" customWidth="1"/>
    <col min="2944" max="2944" width="5.28515625" style="6" customWidth="1"/>
    <col min="2945" max="2945" width="5.5703125" style="6" customWidth="1"/>
    <col min="2946" max="2946" width="5.28515625" style="6" customWidth="1"/>
    <col min="2947" max="2947" width="5.5703125" style="6" customWidth="1"/>
    <col min="2948" max="2948" width="5.28515625" style="6" customWidth="1"/>
    <col min="2949" max="2949" width="5.5703125" style="6" customWidth="1"/>
    <col min="2950" max="2950" width="5.28515625" style="6" customWidth="1"/>
    <col min="2951" max="2952" width="9.140625" style="6"/>
    <col min="2953" max="2953" width="5.5703125" style="6" customWidth="1"/>
    <col min="2954" max="2954" width="5.28515625" style="6" customWidth="1"/>
    <col min="2955" max="2955" width="5.5703125" style="6" customWidth="1"/>
    <col min="2956" max="2956" width="5.28515625" style="6" customWidth="1"/>
    <col min="2957" max="2957" width="5.5703125" style="6" customWidth="1"/>
    <col min="2958" max="2958" width="5.28515625" style="6" customWidth="1"/>
    <col min="2959" max="2959" width="5.5703125" style="6" customWidth="1"/>
    <col min="2960" max="2960" width="5.28515625" style="6" customWidth="1"/>
    <col min="2961" max="2961" width="5.5703125" style="6" customWidth="1"/>
    <col min="2962" max="2962" width="5.28515625" style="6" customWidth="1"/>
    <col min="2963" max="2963" width="9.140625" style="6"/>
    <col min="2964" max="2964" width="10.28515625" style="6" customWidth="1"/>
    <col min="2965" max="2965" width="9" style="6" customWidth="1"/>
    <col min="2966" max="2966" width="9.140625" style="6"/>
    <col min="2967" max="2967" width="10.28515625" style="6" customWidth="1"/>
    <col min="2968" max="2969" width="7.42578125" style="6" bestFit="1" customWidth="1"/>
    <col min="2970" max="2970" width="9.140625" style="6"/>
    <col min="2971" max="2971" width="10.28515625" style="6" customWidth="1"/>
    <col min="2972" max="2975" width="7.42578125" style="6" bestFit="1" customWidth="1"/>
    <col min="2976" max="2976" width="9.140625" style="6"/>
    <col min="2977" max="2977" width="9.7109375" style="6" customWidth="1"/>
    <col min="2978" max="2986" width="7.42578125" style="6" bestFit="1" customWidth="1"/>
    <col min="2987" max="2987" width="6.7109375" style="6" bestFit="1" customWidth="1"/>
    <col min="2988" max="2988" width="6.42578125" style="6" bestFit="1" customWidth="1"/>
    <col min="2989" max="2993" width="7.42578125" style="6" bestFit="1" customWidth="1"/>
    <col min="2994" max="3195" width="9.140625" style="6"/>
    <col min="3196" max="3196" width="25.7109375" style="6" customWidth="1"/>
    <col min="3197" max="3197" width="5.5703125" style="6" customWidth="1"/>
    <col min="3198" max="3198" width="5.28515625" style="6" customWidth="1"/>
    <col min="3199" max="3199" width="5.5703125" style="6" customWidth="1"/>
    <col min="3200" max="3200" width="5.28515625" style="6" customWidth="1"/>
    <col min="3201" max="3201" width="5.5703125" style="6" customWidth="1"/>
    <col min="3202" max="3202" width="5.28515625" style="6" customWidth="1"/>
    <col min="3203" max="3203" width="5.5703125" style="6" customWidth="1"/>
    <col min="3204" max="3204" width="5.28515625" style="6" customWidth="1"/>
    <col min="3205" max="3205" width="5.5703125" style="6" customWidth="1"/>
    <col min="3206" max="3206" width="5.28515625" style="6" customWidth="1"/>
    <col min="3207" max="3208" width="9.140625" style="6"/>
    <col min="3209" max="3209" width="5.5703125" style="6" customWidth="1"/>
    <col min="3210" max="3210" width="5.28515625" style="6" customWidth="1"/>
    <col min="3211" max="3211" width="5.5703125" style="6" customWidth="1"/>
    <col min="3212" max="3212" width="5.28515625" style="6" customWidth="1"/>
    <col min="3213" max="3213" width="5.5703125" style="6" customWidth="1"/>
    <col min="3214" max="3214" width="5.28515625" style="6" customWidth="1"/>
    <col min="3215" max="3215" width="5.5703125" style="6" customWidth="1"/>
    <col min="3216" max="3216" width="5.28515625" style="6" customWidth="1"/>
    <col min="3217" max="3217" width="5.5703125" style="6" customWidth="1"/>
    <col min="3218" max="3218" width="5.28515625" style="6" customWidth="1"/>
    <col min="3219" max="3219" width="9.140625" style="6"/>
    <col min="3220" max="3220" width="10.28515625" style="6" customWidth="1"/>
    <col min="3221" max="3221" width="9" style="6" customWidth="1"/>
    <col min="3222" max="3222" width="9.140625" style="6"/>
    <col min="3223" max="3223" width="10.28515625" style="6" customWidth="1"/>
    <col min="3224" max="3225" width="7.42578125" style="6" bestFit="1" customWidth="1"/>
    <col min="3226" max="3226" width="9.140625" style="6"/>
    <col min="3227" max="3227" width="10.28515625" style="6" customWidth="1"/>
    <col min="3228" max="3231" width="7.42578125" style="6" bestFit="1" customWidth="1"/>
    <col min="3232" max="3232" width="9.140625" style="6"/>
    <col min="3233" max="3233" width="9.7109375" style="6" customWidth="1"/>
    <col min="3234" max="3242" width="7.42578125" style="6" bestFit="1" customWidth="1"/>
    <col min="3243" max="3243" width="6.7109375" style="6" bestFit="1" customWidth="1"/>
    <col min="3244" max="3244" width="6.42578125" style="6" bestFit="1" customWidth="1"/>
    <col min="3245" max="3249" width="7.42578125" style="6" bestFit="1" customWidth="1"/>
    <col min="3250" max="3451" width="9.140625" style="6"/>
    <col min="3452" max="3452" width="25.7109375" style="6" customWidth="1"/>
    <col min="3453" max="3453" width="5.5703125" style="6" customWidth="1"/>
    <col min="3454" max="3454" width="5.28515625" style="6" customWidth="1"/>
    <col min="3455" max="3455" width="5.5703125" style="6" customWidth="1"/>
    <col min="3456" max="3456" width="5.28515625" style="6" customWidth="1"/>
    <col min="3457" max="3457" width="5.5703125" style="6" customWidth="1"/>
    <col min="3458" max="3458" width="5.28515625" style="6" customWidth="1"/>
    <col min="3459" max="3459" width="5.5703125" style="6" customWidth="1"/>
    <col min="3460" max="3460" width="5.28515625" style="6" customWidth="1"/>
    <col min="3461" max="3461" width="5.5703125" style="6" customWidth="1"/>
    <col min="3462" max="3462" width="5.28515625" style="6" customWidth="1"/>
    <col min="3463" max="3464" width="9.140625" style="6"/>
    <col min="3465" max="3465" width="5.5703125" style="6" customWidth="1"/>
    <col min="3466" max="3466" width="5.28515625" style="6" customWidth="1"/>
    <col min="3467" max="3467" width="5.5703125" style="6" customWidth="1"/>
    <col min="3468" max="3468" width="5.28515625" style="6" customWidth="1"/>
    <col min="3469" max="3469" width="5.5703125" style="6" customWidth="1"/>
    <col min="3470" max="3470" width="5.28515625" style="6" customWidth="1"/>
    <col min="3471" max="3471" width="5.5703125" style="6" customWidth="1"/>
    <col min="3472" max="3472" width="5.28515625" style="6" customWidth="1"/>
    <col min="3473" max="3473" width="5.5703125" style="6" customWidth="1"/>
    <col min="3474" max="3474" width="5.28515625" style="6" customWidth="1"/>
    <col min="3475" max="3475" width="9.140625" style="6"/>
    <col min="3476" max="3476" width="10.28515625" style="6" customWidth="1"/>
    <col min="3477" max="3477" width="9" style="6" customWidth="1"/>
    <col min="3478" max="3478" width="9.140625" style="6"/>
    <col min="3479" max="3479" width="10.28515625" style="6" customWidth="1"/>
    <col min="3480" max="3481" width="7.42578125" style="6" bestFit="1" customWidth="1"/>
    <col min="3482" max="3482" width="9.140625" style="6"/>
    <col min="3483" max="3483" width="10.28515625" style="6" customWidth="1"/>
    <col min="3484" max="3487" width="7.42578125" style="6" bestFit="1" customWidth="1"/>
    <col min="3488" max="3488" width="9.140625" style="6"/>
    <col min="3489" max="3489" width="9.7109375" style="6" customWidth="1"/>
    <col min="3490" max="3498" width="7.42578125" style="6" bestFit="1" customWidth="1"/>
    <col min="3499" max="3499" width="6.7109375" style="6" bestFit="1" customWidth="1"/>
    <col min="3500" max="3500" width="6.42578125" style="6" bestFit="1" customWidth="1"/>
    <col min="3501" max="3505" width="7.42578125" style="6" bestFit="1" customWidth="1"/>
    <col min="3506" max="3707" width="9.140625" style="6"/>
    <col min="3708" max="3708" width="25.7109375" style="6" customWidth="1"/>
    <col min="3709" max="3709" width="5.5703125" style="6" customWidth="1"/>
    <col min="3710" max="3710" width="5.28515625" style="6" customWidth="1"/>
    <col min="3711" max="3711" width="5.5703125" style="6" customWidth="1"/>
    <col min="3712" max="3712" width="5.28515625" style="6" customWidth="1"/>
    <col min="3713" max="3713" width="5.5703125" style="6" customWidth="1"/>
    <col min="3714" max="3714" width="5.28515625" style="6" customWidth="1"/>
    <col min="3715" max="3715" width="5.5703125" style="6" customWidth="1"/>
    <col min="3716" max="3716" width="5.28515625" style="6" customWidth="1"/>
    <col min="3717" max="3717" width="5.5703125" style="6" customWidth="1"/>
    <col min="3718" max="3718" width="5.28515625" style="6" customWidth="1"/>
    <col min="3719" max="3720" width="9.140625" style="6"/>
    <col min="3721" max="3721" width="5.5703125" style="6" customWidth="1"/>
    <col min="3722" max="3722" width="5.28515625" style="6" customWidth="1"/>
    <col min="3723" max="3723" width="5.5703125" style="6" customWidth="1"/>
    <col min="3724" max="3724" width="5.28515625" style="6" customWidth="1"/>
    <col min="3725" max="3725" width="5.5703125" style="6" customWidth="1"/>
    <col min="3726" max="3726" width="5.28515625" style="6" customWidth="1"/>
    <col min="3727" max="3727" width="5.5703125" style="6" customWidth="1"/>
    <col min="3728" max="3728" width="5.28515625" style="6" customWidth="1"/>
    <col min="3729" max="3729" width="5.5703125" style="6" customWidth="1"/>
    <col min="3730" max="3730" width="5.28515625" style="6" customWidth="1"/>
    <col min="3731" max="3731" width="9.140625" style="6"/>
    <col min="3732" max="3732" width="10.28515625" style="6" customWidth="1"/>
    <col min="3733" max="3733" width="9" style="6" customWidth="1"/>
    <col min="3734" max="3734" width="9.140625" style="6"/>
    <col min="3735" max="3735" width="10.28515625" style="6" customWidth="1"/>
    <col min="3736" max="3737" width="7.42578125" style="6" bestFit="1" customWidth="1"/>
    <col min="3738" max="3738" width="9.140625" style="6"/>
    <col min="3739" max="3739" width="10.28515625" style="6" customWidth="1"/>
    <col min="3740" max="3743" width="7.42578125" style="6" bestFit="1" customWidth="1"/>
    <col min="3744" max="3744" width="9.140625" style="6"/>
    <col min="3745" max="3745" width="9.7109375" style="6" customWidth="1"/>
    <col min="3746" max="3754" width="7.42578125" style="6" bestFit="1" customWidth="1"/>
    <col min="3755" max="3755" width="6.7109375" style="6" bestFit="1" customWidth="1"/>
    <col min="3756" max="3756" width="6.42578125" style="6" bestFit="1" customWidth="1"/>
    <col min="3757" max="3761" width="7.42578125" style="6" bestFit="1" customWidth="1"/>
    <col min="3762" max="3963" width="9.140625" style="6"/>
    <col min="3964" max="3964" width="25.7109375" style="6" customWidth="1"/>
    <col min="3965" max="3965" width="5.5703125" style="6" customWidth="1"/>
    <col min="3966" max="3966" width="5.28515625" style="6" customWidth="1"/>
    <col min="3967" max="3967" width="5.5703125" style="6" customWidth="1"/>
    <col min="3968" max="3968" width="5.28515625" style="6" customWidth="1"/>
    <col min="3969" max="3969" width="5.5703125" style="6" customWidth="1"/>
    <col min="3970" max="3970" width="5.28515625" style="6" customWidth="1"/>
    <col min="3971" max="3971" width="5.5703125" style="6" customWidth="1"/>
    <col min="3972" max="3972" width="5.28515625" style="6" customWidth="1"/>
    <col min="3973" max="3973" width="5.5703125" style="6" customWidth="1"/>
    <col min="3974" max="3974" width="5.28515625" style="6" customWidth="1"/>
    <col min="3975" max="3976" width="9.140625" style="6"/>
    <col min="3977" max="3977" width="5.5703125" style="6" customWidth="1"/>
    <col min="3978" max="3978" width="5.28515625" style="6" customWidth="1"/>
    <col min="3979" max="3979" width="5.5703125" style="6" customWidth="1"/>
    <col min="3980" max="3980" width="5.28515625" style="6" customWidth="1"/>
    <col min="3981" max="3981" width="5.5703125" style="6" customWidth="1"/>
    <col min="3982" max="3982" width="5.28515625" style="6" customWidth="1"/>
    <col min="3983" max="3983" width="5.5703125" style="6" customWidth="1"/>
    <col min="3984" max="3984" width="5.28515625" style="6" customWidth="1"/>
    <col min="3985" max="3985" width="5.5703125" style="6" customWidth="1"/>
    <col min="3986" max="3986" width="5.28515625" style="6" customWidth="1"/>
    <col min="3987" max="3987" width="9.140625" style="6"/>
    <col min="3988" max="3988" width="10.28515625" style="6" customWidth="1"/>
    <col min="3989" max="3989" width="9" style="6" customWidth="1"/>
    <col min="3990" max="3990" width="9.140625" style="6"/>
    <col min="3991" max="3991" width="10.28515625" style="6" customWidth="1"/>
    <col min="3992" max="3993" width="7.42578125" style="6" bestFit="1" customWidth="1"/>
    <col min="3994" max="3994" width="9.140625" style="6"/>
    <col min="3995" max="3995" width="10.28515625" style="6" customWidth="1"/>
    <col min="3996" max="3999" width="7.42578125" style="6" bestFit="1" customWidth="1"/>
    <col min="4000" max="4000" width="9.140625" style="6"/>
    <col min="4001" max="4001" width="9.7109375" style="6" customWidth="1"/>
    <col min="4002" max="4010" width="7.42578125" style="6" bestFit="1" customWidth="1"/>
    <col min="4011" max="4011" width="6.7109375" style="6" bestFit="1" customWidth="1"/>
    <col min="4012" max="4012" width="6.42578125" style="6" bestFit="1" customWidth="1"/>
    <col min="4013" max="4017" width="7.42578125" style="6" bestFit="1" customWidth="1"/>
    <col min="4018" max="4219" width="9.140625" style="6"/>
    <col min="4220" max="4220" width="25.7109375" style="6" customWidth="1"/>
    <col min="4221" max="4221" width="5.5703125" style="6" customWidth="1"/>
    <col min="4222" max="4222" width="5.28515625" style="6" customWidth="1"/>
    <col min="4223" max="4223" width="5.5703125" style="6" customWidth="1"/>
    <col min="4224" max="4224" width="5.28515625" style="6" customWidth="1"/>
    <col min="4225" max="4225" width="5.5703125" style="6" customWidth="1"/>
    <col min="4226" max="4226" width="5.28515625" style="6" customWidth="1"/>
    <col min="4227" max="4227" width="5.5703125" style="6" customWidth="1"/>
    <col min="4228" max="4228" width="5.28515625" style="6" customWidth="1"/>
    <col min="4229" max="4229" width="5.5703125" style="6" customWidth="1"/>
    <col min="4230" max="4230" width="5.28515625" style="6" customWidth="1"/>
    <col min="4231" max="4232" width="9.140625" style="6"/>
    <col min="4233" max="4233" width="5.5703125" style="6" customWidth="1"/>
    <col min="4234" max="4234" width="5.28515625" style="6" customWidth="1"/>
    <col min="4235" max="4235" width="5.5703125" style="6" customWidth="1"/>
    <col min="4236" max="4236" width="5.28515625" style="6" customWidth="1"/>
    <col min="4237" max="4237" width="5.5703125" style="6" customWidth="1"/>
    <col min="4238" max="4238" width="5.28515625" style="6" customWidth="1"/>
    <col min="4239" max="4239" width="5.5703125" style="6" customWidth="1"/>
    <col min="4240" max="4240" width="5.28515625" style="6" customWidth="1"/>
    <col min="4241" max="4241" width="5.5703125" style="6" customWidth="1"/>
    <col min="4242" max="4242" width="5.28515625" style="6" customWidth="1"/>
    <col min="4243" max="4243" width="9.140625" style="6"/>
    <col min="4244" max="4244" width="10.28515625" style="6" customWidth="1"/>
    <col min="4245" max="4245" width="9" style="6" customWidth="1"/>
    <col min="4246" max="4246" width="9.140625" style="6"/>
    <col min="4247" max="4247" width="10.28515625" style="6" customWidth="1"/>
    <col min="4248" max="4249" width="7.42578125" style="6" bestFit="1" customWidth="1"/>
    <col min="4250" max="4250" width="9.140625" style="6"/>
    <col min="4251" max="4251" width="10.28515625" style="6" customWidth="1"/>
    <col min="4252" max="4255" width="7.42578125" style="6" bestFit="1" customWidth="1"/>
    <col min="4256" max="4256" width="9.140625" style="6"/>
    <col min="4257" max="4257" width="9.7109375" style="6" customWidth="1"/>
    <col min="4258" max="4266" width="7.42578125" style="6" bestFit="1" customWidth="1"/>
    <col min="4267" max="4267" width="6.7109375" style="6" bestFit="1" customWidth="1"/>
    <col min="4268" max="4268" width="6.42578125" style="6" bestFit="1" customWidth="1"/>
    <col min="4269" max="4273" width="7.42578125" style="6" bestFit="1" customWidth="1"/>
    <col min="4274" max="4475" width="9.140625" style="6"/>
    <col min="4476" max="4476" width="25.7109375" style="6" customWidth="1"/>
    <col min="4477" max="4477" width="5.5703125" style="6" customWidth="1"/>
    <col min="4478" max="4478" width="5.28515625" style="6" customWidth="1"/>
    <col min="4479" max="4479" width="5.5703125" style="6" customWidth="1"/>
    <col min="4480" max="4480" width="5.28515625" style="6" customWidth="1"/>
    <col min="4481" max="4481" width="5.5703125" style="6" customWidth="1"/>
    <col min="4482" max="4482" width="5.28515625" style="6" customWidth="1"/>
    <col min="4483" max="4483" width="5.5703125" style="6" customWidth="1"/>
    <col min="4484" max="4484" width="5.28515625" style="6" customWidth="1"/>
    <col min="4485" max="4485" width="5.5703125" style="6" customWidth="1"/>
    <col min="4486" max="4486" width="5.28515625" style="6" customWidth="1"/>
    <col min="4487" max="4488" width="9.140625" style="6"/>
    <col min="4489" max="4489" width="5.5703125" style="6" customWidth="1"/>
    <col min="4490" max="4490" width="5.28515625" style="6" customWidth="1"/>
    <col min="4491" max="4491" width="5.5703125" style="6" customWidth="1"/>
    <col min="4492" max="4492" width="5.28515625" style="6" customWidth="1"/>
    <col min="4493" max="4493" width="5.5703125" style="6" customWidth="1"/>
    <col min="4494" max="4494" width="5.28515625" style="6" customWidth="1"/>
    <col min="4495" max="4495" width="5.5703125" style="6" customWidth="1"/>
    <col min="4496" max="4496" width="5.28515625" style="6" customWidth="1"/>
    <col min="4497" max="4497" width="5.5703125" style="6" customWidth="1"/>
    <col min="4498" max="4498" width="5.28515625" style="6" customWidth="1"/>
    <col min="4499" max="4499" width="9.140625" style="6"/>
    <col min="4500" max="4500" width="10.28515625" style="6" customWidth="1"/>
    <col min="4501" max="4501" width="9" style="6" customWidth="1"/>
    <col min="4502" max="4502" width="9.140625" style="6"/>
    <col min="4503" max="4503" width="10.28515625" style="6" customWidth="1"/>
    <col min="4504" max="4505" width="7.42578125" style="6" bestFit="1" customWidth="1"/>
    <col min="4506" max="4506" width="9.140625" style="6"/>
    <col min="4507" max="4507" width="10.28515625" style="6" customWidth="1"/>
    <col min="4508" max="4511" width="7.42578125" style="6" bestFit="1" customWidth="1"/>
    <col min="4512" max="4512" width="9.140625" style="6"/>
    <col min="4513" max="4513" width="9.7109375" style="6" customWidth="1"/>
    <col min="4514" max="4522" width="7.42578125" style="6" bestFit="1" customWidth="1"/>
    <col min="4523" max="4523" width="6.7109375" style="6" bestFit="1" customWidth="1"/>
    <col min="4524" max="4524" width="6.42578125" style="6" bestFit="1" customWidth="1"/>
    <col min="4525" max="4529" width="7.42578125" style="6" bestFit="1" customWidth="1"/>
    <col min="4530" max="4731" width="9.140625" style="6"/>
    <col min="4732" max="4732" width="25.7109375" style="6" customWidth="1"/>
    <col min="4733" max="4733" width="5.5703125" style="6" customWidth="1"/>
    <col min="4734" max="4734" width="5.28515625" style="6" customWidth="1"/>
    <col min="4735" max="4735" width="5.5703125" style="6" customWidth="1"/>
    <col min="4736" max="4736" width="5.28515625" style="6" customWidth="1"/>
    <col min="4737" max="4737" width="5.5703125" style="6" customWidth="1"/>
    <col min="4738" max="4738" width="5.28515625" style="6" customWidth="1"/>
    <col min="4739" max="4739" width="5.5703125" style="6" customWidth="1"/>
    <col min="4740" max="4740" width="5.28515625" style="6" customWidth="1"/>
    <col min="4741" max="4741" width="5.5703125" style="6" customWidth="1"/>
    <col min="4742" max="4742" width="5.28515625" style="6" customWidth="1"/>
    <col min="4743" max="4744" width="9.140625" style="6"/>
    <col min="4745" max="4745" width="5.5703125" style="6" customWidth="1"/>
    <col min="4746" max="4746" width="5.28515625" style="6" customWidth="1"/>
    <col min="4747" max="4747" width="5.5703125" style="6" customWidth="1"/>
    <col min="4748" max="4748" width="5.28515625" style="6" customWidth="1"/>
    <col min="4749" max="4749" width="5.5703125" style="6" customWidth="1"/>
    <col min="4750" max="4750" width="5.28515625" style="6" customWidth="1"/>
    <col min="4751" max="4751" width="5.5703125" style="6" customWidth="1"/>
    <col min="4752" max="4752" width="5.28515625" style="6" customWidth="1"/>
    <col min="4753" max="4753" width="5.5703125" style="6" customWidth="1"/>
    <col min="4754" max="4754" width="5.28515625" style="6" customWidth="1"/>
    <col min="4755" max="4755" width="9.140625" style="6"/>
    <col min="4756" max="4756" width="10.28515625" style="6" customWidth="1"/>
    <col min="4757" max="4757" width="9" style="6" customWidth="1"/>
    <col min="4758" max="4758" width="9.140625" style="6"/>
    <col min="4759" max="4759" width="10.28515625" style="6" customWidth="1"/>
    <col min="4760" max="4761" width="7.42578125" style="6" bestFit="1" customWidth="1"/>
    <col min="4762" max="4762" width="9.140625" style="6"/>
    <col min="4763" max="4763" width="10.28515625" style="6" customWidth="1"/>
    <col min="4764" max="4767" width="7.42578125" style="6" bestFit="1" customWidth="1"/>
    <col min="4768" max="4768" width="9.140625" style="6"/>
    <col min="4769" max="4769" width="9.7109375" style="6" customWidth="1"/>
    <col min="4770" max="4778" width="7.42578125" style="6" bestFit="1" customWidth="1"/>
    <col min="4779" max="4779" width="6.7109375" style="6" bestFit="1" customWidth="1"/>
    <col min="4780" max="4780" width="6.42578125" style="6" bestFit="1" customWidth="1"/>
    <col min="4781" max="4785" width="7.42578125" style="6" bestFit="1" customWidth="1"/>
    <col min="4786" max="4987" width="9.140625" style="6"/>
    <col min="4988" max="4988" width="25.7109375" style="6" customWidth="1"/>
    <col min="4989" max="4989" width="5.5703125" style="6" customWidth="1"/>
    <col min="4990" max="4990" width="5.28515625" style="6" customWidth="1"/>
    <col min="4991" max="4991" width="5.5703125" style="6" customWidth="1"/>
    <col min="4992" max="4992" width="5.28515625" style="6" customWidth="1"/>
    <col min="4993" max="4993" width="5.5703125" style="6" customWidth="1"/>
    <col min="4994" max="4994" width="5.28515625" style="6" customWidth="1"/>
    <col min="4995" max="4995" width="5.5703125" style="6" customWidth="1"/>
    <col min="4996" max="4996" width="5.28515625" style="6" customWidth="1"/>
    <col min="4997" max="4997" width="5.5703125" style="6" customWidth="1"/>
    <col min="4998" max="4998" width="5.28515625" style="6" customWidth="1"/>
    <col min="4999" max="5000" width="9.140625" style="6"/>
    <col min="5001" max="5001" width="5.5703125" style="6" customWidth="1"/>
    <col min="5002" max="5002" width="5.28515625" style="6" customWidth="1"/>
    <col min="5003" max="5003" width="5.5703125" style="6" customWidth="1"/>
    <col min="5004" max="5004" width="5.28515625" style="6" customWidth="1"/>
    <col min="5005" max="5005" width="5.5703125" style="6" customWidth="1"/>
    <col min="5006" max="5006" width="5.28515625" style="6" customWidth="1"/>
    <col min="5007" max="5007" width="5.5703125" style="6" customWidth="1"/>
    <col min="5008" max="5008" width="5.28515625" style="6" customWidth="1"/>
    <col min="5009" max="5009" width="5.5703125" style="6" customWidth="1"/>
    <col min="5010" max="5010" width="5.28515625" style="6" customWidth="1"/>
    <col min="5011" max="5011" width="9.140625" style="6"/>
    <col min="5012" max="5012" width="10.28515625" style="6" customWidth="1"/>
    <col min="5013" max="5013" width="9" style="6" customWidth="1"/>
    <col min="5014" max="5014" width="9.140625" style="6"/>
    <col min="5015" max="5015" width="10.28515625" style="6" customWidth="1"/>
    <col min="5016" max="5017" width="7.42578125" style="6" bestFit="1" customWidth="1"/>
    <col min="5018" max="5018" width="9.140625" style="6"/>
    <col min="5019" max="5019" width="10.28515625" style="6" customWidth="1"/>
    <col min="5020" max="5023" width="7.42578125" style="6" bestFit="1" customWidth="1"/>
    <col min="5024" max="5024" width="9.140625" style="6"/>
    <col min="5025" max="5025" width="9.7109375" style="6" customWidth="1"/>
    <col min="5026" max="5034" width="7.42578125" style="6" bestFit="1" customWidth="1"/>
    <col min="5035" max="5035" width="6.7109375" style="6" bestFit="1" customWidth="1"/>
    <col min="5036" max="5036" width="6.42578125" style="6" bestFit="1" customWidth="1"/>
    <col min="5037" max="5041" width="7.42578125" style="6" bestFit="1" customWidth="1"/>
    <col min="5042" max="5243" width="9.140625" style="6"/>
    <col min="5244" max="5244" width="25.7109375" style="6" customWidth="1"/>
    <col min="5245" max="5245" width="5.5703125" style="6" customWidth="1"/>
    <col min="5246" max="5246" width="5.28515625" style="6" customWidth="1"/>
    <col min="5247" max="5247" width="5.5703125" style="6" customWidth="1"/>
    <col min="5248" max="5248" width="5.28515625" style="6" customWidth="1"/>
    <col min="5249" max="5249" width="5.5703125" style="6" customWidth="1"/>
    <col min="5250" max="5250" width="5.28515625" style="6" customWidth="1"/>
    <col min="5251" max="5251" width="5.5703125" style="6" customWidth="1"/>
    <col min="5252" max="5252" width="5.28515625" style="6" customWidth="1"/>
    <col min="5253" max="5253" width="5.5703125" style="6" customWidth="1"/>
    <col min="5254" max="5254" width="5.28515625" style="6" customWidth="1"/>
    <col min="5255" max="5256" width="9.140625" style="6"/>
    <col min="5257" max="5257" width="5.5703125" style="6" customWidth="1"/>
    <col min="5258" max="5258" width="5.28515625" style="6" customWidth="1"/>
    <col min="5259" max="5259" width="5.5703125" style="6" customWidth="1"/>
    <col min="5260" max="5260" width="5.28515625" style="6" customWidth="1"/>
    <col min="5261" max="5261" width="5.5703125" style="6" customWidth="1"/>
    <col min="5262" max="5262" width="5.28515625" style="6" customWidth="1"/>
    <col min="5263" max="5263" width="5.5703125" style="6" customWidth="1"/>
    <col min="5264" max="5264" width="5.28515625" style="6" customWidth="1"/>
    <col min="5265" max="5265" width="5.5703125" style="6" customWidth="1"/>
    <col min="5266" max="5266" width="5.28515625" style="6" customWidth="1"/>
    <col min="5267" max="5267" width="9.140625" style="6"/>
    <col min="5268" max="5268" width="10.28515625" style="6" customWidth="1"/>
    <col min="5269" max="5269" width="9" style="6" customWidth="1"/>
    <col min="5270" max="5270" width="9.140625" style="6"/>
    <col min="5271" max="5271" width="10.28515625" style="6" customWidth="1"/>
    <col min="5272" max="5273" width="7.42578125" style="6" bestFit="1" customWidth="1"/>
    <col min="5274" max="5274" width="9.140625" style="6"/>
    <col min="5275" max="5275" width="10.28515625" style="6" customWidth="1"/>
    <col min="5276" max="5279" width="7.42578125" style="6" bestFit="1" customWidth="1"/>
    <col min="5280" max="5280" width="9.140625" style="6"/>
    <col min="5281" max="5281" width="9.7109375" style="6" customWidth="1"/>
    <col min="5282" max="5290" width="7.42578125" style="6" bestFit="1" customWidth="1"/>
    <col min="5291" max="5291" width="6.7109375" style="6" bestFit="1" customWidth="1"/>
    <col min="5292" max="5292" width="6.42578125" style="6" bestFit="1" customWidth="1"/>
    <col min="5293" max="5297" width="7.42578125" style="6" bestFit="1" customWidth="1"/>
    <col min="5298" max="5499" width="9.140625" style="6"/>
    <col min="5500" max="5500" width="25.7109375" style="6" customWidth="1"/>
    <col min="5501" max="5501" width="5.5703125" style="6" customWidth="1"/>
    <col min="5502" max="5502" width="5.28515625" style="6" customWidth="1"/>
    <col min="5503" max="5503" width="5.5703125" style="6" customWidth="1"/>
    <col min="5504" max="5504" width="5.28515625" style="6" customWidth="1"/>
    <col min="5505" max="5505" width="5.5703125" style="6" customWidth="1"/>
    <col min="5506" max="5506" width="5.28515625" style="6" customWidth="1"/>
    <col min="5507" max="5507" width="5.5703125" style="6" customWidth="1"/>
    <col min="5508" max="5508" width="5.28515625" style="6" customWidth="1"/>
    <col min="5509" max="5509" width="5.5703125" style="6" customWidth="1"/>
    <col min="5510" max="5510" width="5.28515625" style="6" customWidth="1"/>
    <col min="5511" max="5512" width="9.140625" style="6"/>
    <col min="5513" max="5513" width="5.5703125" style="6" customWidth="1"/>
    <col min="5514" max="5514" width="5.28515625" style="6" customWidth="1"/>
    <col min="5515" max="5515" width="5.5703125" style="6" customWidth="1"/>
    <col min="5516" max="5516" width="5.28515625" style="6" customWidth="1"/>
    <col min="5517" max="5517" width="5.5703125" style="6" customWidth="1"/>
    <col min="5518" max="5518" width="5.28515625" style="6" customWidth="1"/>
    <col min="5519" max="5519" width="5.5703125" style="6" customWidth="1"/>
    <col min="5520" max="5520" width="5.28515625" style="6" customWidth="1"/>
    <col min="5521" max="5521" width="5.5703125" style="6" customWidth="1"/>
    <col min="5522" max="5522" width="5.28515625" style="6" customWidth="1"/>
    <col min="5523" max="5523" width="9.140625" style="6"/>
    <col min="5524" max="5524" width="10.28515625" style="6" customWidth="1"/>
    <col min="5525" max="5525" width="9" style="6" customWidth="1"/>
    <col min="5526" max="5526" width="9.140625" style="6"/>
    <col min="5527" max="5527" width="10.28515625" style="6" customWidth="1"/>
    <col min="5528" max="5529" width="7.42578125" style="6" bestFit="1" customWidth="1"/>
    <col min="5530" max="5530" width="9.140625" style="6"/>
    <col min="5531" max="5531" width="10.28515625" style="6" customWidth="1"/>
    <col min="5532" max="5535" width="7.42578125" style="6" bestFit="1" customWidth="1"/>
    <col min="5536" max="5536" width="9.140625" style="6"/>
    <col min="5537" max="5537" width="9.7109375" style="6" customWidth="1"/>
    <col min="5538" max="5546" width="7.42578125" style="6" bestFit="1" customWidth="1"/>
    <col min="5547" max="5547" width="6.7109375" style="6" bestFit="1" customWidth="1"/>
    <col min="5548" max="5548" width="6.42578125" style="6" bestFit="1" customWidth="1"/>
    <col min="5549" max="5553" width="7.42578125" style="6" bestFit="1" customWidth="1"/>
    <col min="5554" max="5755" width="9.140625" style="6"/>
    <col min="5756" max="5756" width="25.7109375" style="6" customWidth="1"/>
    <col min="5757" max="5757" width="5.5703125" style="6" customWidth="1"/>
    <col min="5758" max="5758" width="5.28515625" style="6" customWidth="1"/>
    <col min="5759" max="5759" width="5.5703125" style="6" customWidth="1"/>
    <col min="5760" max="5760" width="5.28515625" style="6" customWidth="1"/>
    <col min="5761" max="5761" width="5.5703125" style="6" customWidth="1"/>
    <col min="5762" max="5762" width="5.28515625" style="6" customWidth="1"/>
    <col min="5763" max="5763" width="5.5703125" style="6" customWidth="1"/>
    <col min="5764" max="5764" width="5.28515625" style="6" customWidth="1"/>
    <col min="5765" max="5765" width="5.5703125" style="6" customWidth="1"/>
    <col min="5766" max="5766" width="5.28515625" style="6" customWidth="1"/>
    <col min="5767" max="5768" width="9.140625" style="6"/>
    <col min="5769" max="5769" width="5.5703125" style="6" customWidth="1"/>
    <col min="5770" max="5770" width="5.28515625" style="6" customWidth="1"/>
    <col min="5771" max="5771" width="5.5703125" style="6" customWidth="1"/>
    <col min="5772" max="5772" width="5.28515625" style="6" customWidth="1"/>
    <col min="5773" max="5773" width="5.5703125" style="6" customWidth="1"/>
    <col min="5774" max="5774" width="5.28515625" style="6" customWidth="1"/>
    <col min="5775" max="5775" width="5.5703125" style="6" customWidth="1"/>
    <col min="5776" max="5776" width="5.28515625" style="6" customWidth="1"/>
    <col min="5777" max="5777" width="5.5703125" style="6" customWidth="1"/>
    <col min="5778" max="5778" width="5.28515625" style="6" customWidth="1"/>
    <col min="5779" max="5779" width="9.140625" style="6"/>
    <col min="5780" max="5780" width="10.28515625" style="6" customWidth="1"/>
    <col min="5781" max="5781" width="9" style="6" customWidth="1"/>
    <col min="5782" max="5782" width="9.140625" style="6"/>
    <col min="5783" max="5783" width="10.28515625" style="6" customWidth="1"/>
    <col min="5784" max="5785" width="7.42578125" style="6" bestFit="1" customWidth="1"/>
    <col min="5786" max="5786" width="9.140625" style="6"/>
    <col min="5787" max="5787" width="10.28515625" style="6" customWidth="1"/>
    <col min="5788" max="5791" width="7.42578125" style="6" bestFit="1" customWidth="1"/>
    <col min="5792" max="5792" width="9.140625" style="6"/>
    <col min="5793" max="5793" width="9.7109375" style="6" customWidth="1"/>
    <col min="5794" max="5802" width="7.42578125" style="6" bestFit="1" customWidth="1"/>
    <col min="5803" max="5803" width="6.7109375" style="6" bestFit="1" customWidth="1"/>
    <col min="5804" max="5804" width="6.42578125" style="6" bestFit="1" customWidth="1"/>
    <col min="5805" max="5809" width="7.42578125" style="6" bestFit="1" customWidth="1"/>
    <col min="5810" max="6011" width="9.140625" style="6"/>
    <col min="6012" max="6012" width="25.7109375" style="6" customWidth="1"/>
    <col min="6013" max="6013" width="5.5703125" style="6" customWidth="1"/>
    <col min="6014" max="6014" width="5.28515625" style="6" customWidth="1"/>
    <col min="6015" max="6015" width="5.5703125" style="6" customWidth="1"/>
    <col min="6016" max="6016" width="5.28515625" style="6" customWidth="1"/>
    <col min="6017" max="6017" width="5.5703125" style="6" customWidth="1"/>
    <col min="6018" max="6018" width="5.28515625" style="6" customWidth="1"/>
    <col min="6019" max="6019" width="5.5703125" style="6" customWidth="1"/>
    <col min="6020" max="6020" width="5.28515625" style="6" customWidth="1"/>
    <col min="6021" max="6021" width="5.5703125" style="6" customWidth="1"/>
    <col min="6022" max="6022" width="5.28515625" style="6" customWidth="1"/>
    <col min="6023" max="6024" width="9.140625" style="6"/>
    <col min="6025" max="6025" width="5.5703125" style="6" customWidth="1"/>
    <col min="6026" max="6026" width="5.28515625" style="6" customWidth="1"/>
    <col min="6027" max="6027" width="5.5703125" style="6" customWidth="1"/>
    <col min="6028" max="6028" width="5.28515625" style="6" customWidth="1"/>
    <col min="6029" max="6029" width="5.5703125" style="6" customWidth="1"/>
    <col min="6030" max="6030" width="5.28515625" style="6" customWidth="1"/>
    <col min="6031" max="6031" width="5.5703125" style="6" customWidth="1"/>
    <col min="6032" max="6032" width="5.28515625" style="6" customWidth="1"/>
    <col min="6033" max="6033" width="5.5703125" style="6" customWidth="1"/>
    <col min="6034" max="6034" width="5.28515625" style="6" customWidth="1"/>
    <col min="6035" max="6035" width="9.140625" style="6"/>
    <col min="6036" max="6036" width="10.28515625" style="6" customWidth="1"/>
    <col min="6037" max="6037" width="9" style="6" customWidth="1"/>
    <col min="6038" max="6038" width="9.140625" style="6"/>
    <col min="6039" max="6039" width="10.28515625" style="6" customWidth="1"/>
    <col min="6040" max="6041" width="7.42578125" style="6" bestFit="1" customWidth="1"/>
    <col min="6042" max="6042" width="9.140625" style="6"/>
    <col min="6043" max="6043" width="10.28515625" style="6" customWidth="1"/>
    <col min="6044" max="6047" width="7.42578125" style="6" bestFit="1" customWidth="1"/>
    <col min="6048" max="6048" width="9.140625" style="6"/>
    <col min="6049" max="6049" width="9.7109375" style="6" customWidth="1"/>
    <col min="6050" max="6058" width="7.42578125" style="6" bestFit="1" customWidth="1"/>
    <col min="6059" max="6059" width="6.7109375" style="6" bestFit="1" customWidth="1"/>
    <col min="6060" max="6060" width="6.42578125" style="6" bestFit="1" customWidth="1"/>
    <col min="6061" max="6065" width="7.42578125" style="6" bestFit="1" customWidth="1"/>
    <col min="6066" max="6267" width="9.140625" style="6"/>
    <col min="6268" max="6268" width="25.7109375" style="6" customWidth="1"/>
    <col min="6269" max="6269" width="5.5703125" style="6" customWidth="1"/>
    <col min="6270" max="6270" width="5.28515625" style="6" customWidth="1"/>
    <col min="6271" max="6271" width="5.5703125" style="6" customWidth="1"/>
    <col min="6272" max="6272" width="5.28515625" style="6" customWidth="1"/>
    <col min="6273" max="6273" width="5.5703125" style="6" customWidth="1"/>
    <col min="6274" max="6274" width="5.28515625" style="6" customWidth="1"/>
    <col min="6275" max="6275" width="5.5703125" style="6" customWidth="1"/>
    <col min="6276" max="6276" width="5.28515625" style="6" customWidth="1"/>
    <col min="6277" max="6277" width="5.5703125" style="6" customWidth="1"/>
    <col min="6278" max="6278" width="5.28515625" style="6" customWidth="1"/>
    <col min="6279" max="6280" width="9.140625" style="6"/>
    <col min="6281" max="6281" width="5.5703125" style="6" customWidth="1"/>
    <col min="6282" max="6282" width="5.28515625" style="6" customWidth="1"/>
    <col min="6283" max="6283" width="5.5703125" style="6" customWidth="1"/>
    <col min="6284" max="6284" width="5.28515625" style="6" customWidth="1"/>
    <col min="6285" max="6285" width="5.5703125" style="6" customWidth="1"/>
    <col min="6286" max="6286" width="5.28515625" style="6" customWidth="1"/>
    <col min="6287" max="6287" width="5.5703125" style="6" customWidth="1"/>
    <col min="6288" max="6288" width="5.28515625" style="6" customWidth="1"/>
    <col min="6289" max="6289" width="5.5703125" style="6" customWidth="1"/>
    <col min="6290" max="6290" width="5.28515625" style="6" customWidth="1"/>
    <col min="6291" max="6291" width="9.140625" style="6"/>
    <col min="6292" max="6292" width="10.28515625" style="6" customWidth="1"/>
    <col min="6293" max="6293" width="9" style="6" customWidth="1"/>
    <col min="6294" max="6294" width="9.140625" style="6"/>
    <col min="6295" max="6295" width="10.28515625" style="6" customWidth="1"/>
    <col min="6296" max="6297" width="7.42578125" style="6" bestFit="1" customWidth="1"/>
    <col min="6298" max="6298" width="9.140625" style="6"/>
    <col min="6299" max="6299" width="10.28515625" style="6" customWidth="1"/>
    <col min="6300" max="6303" width="7.42578125" style="6" bestFit="1" customWidth="1"/>
    <col min="6304" max="6304" width="9.140625" style="6"/>
    <col min="6305" max="6305" width="9.7109375" style="6" customWidth="1"/>
    <col min="6306" max="6314" width="7.42578125" style="6" bestFit="1" customWidth="1"/>
    <col min="6315" max="6315" width="6.7109375" style="6" bestFit="1" customWidth="1"/>
    <col min="6316" max="6316" width="6.42578125" style="6" bestFit="1" customWidth="1"/>
    <col min="6317" max="6321" width="7.42578125" style="6" bestFit="1" customWidth="1"/>
    <col min="6322" max="6523" width="9.140625" style="6"/>
    <col min="6524" max="6524" width="25.7109375" style="6" customWidth="1"/>
    <col min="6525" max="6525" width="5.5703125" style="6" customWidth="1"/>
    <col min="6526" max="6526" width="5.28515625" style="6" customWidth="1"/>
    <col min="6527" max="6527" width="5.5703125" style="6" customWidth="1"/>
    <col min="6528" max="6528" width="5.28515625" style="6" customWidth="1"/>
    <col min="6529" max="6529" width="5.5703125" style="6" customWidth="1"/>
    <col min="6530" max="6530" width="5.28515625" style="6" customWidth="1"/>
    <col min="6531" max="6531" width="5.5703125" style="6" customWidth="1"/>
    <col min="6532" max="6532" width="5.28515625" style="6" customWidth="1"/>
    <col min="6533" max="6533" width="5.5703125" style="6" customWidth="1"/>
    <col min="6534" max="6534" width="5.28515625" style="6" customWidth="1"/>
    <col min="6535" max="6536" width="9.140625" style="6"/>
    <col min="6537" max="6537" width="5.5703125" style="6" customWidth="1"/>
    <col min="6538" max="6538" width="5.28515625" style="6" customWidth="1"/>
    <col min="6539" max="6539" width="5.5703125" style="6" customWidth="1"/>
    <col min="6540" max="6540" width="5.28515625" style="6" customWidth="1"/>
    <col min="6541" max="6541" width="5.5703125" style="6" customWidth="1"/>
    <col min="6542" max="6542" width="5.28515625" style="6" customWidth="1"/>
    <col min="6543" max="6543" width="5.5703125" style="6" customWidth="1"/>
    <col min="6544" max="6544" width="5.28515625" style="6" customWidth="1"/>
    <col min="6545" max="6545" width="5.5703125" style="6" customWidth="1"/>
    <col min="6546" max="6546" width="5.28515625" style="6" customWidth="1"/>
    <col min="6547" max="6547" width="9.140625" style="6"/>
    <col min="6548" max="6548" width="10.28515625" style="6" customWidth="1"/>
    <col min="6549" max="6549" width="9" style="6" customWidth="1"/>
    <col min="6550" max="6550" width="9.140625" style="6"/>
    <col min="6551" max="6551" width="10.28515625" style="6" customWidth="1"/>
    <col min="6552" max="6553" width="7.42578125" style="6" bestFit="1" customWidth="1"/>
    <col min="6554" max="6554" width="9.140625" style="6"/>
    <col min="6555" max="6555" width="10.28515625" style="6" customWidth="1"/>
    <col min="6556" max="6559" width="7.42578125" style="6" bestFit="1" customWidth="1"/>
    <col min="6560" max="6560" width="9.140625" style="6"/>
    <col min="6561" max="6561" width="9.7109375" style="6" customWidth="1"/>
    <col min="6562" max="6570" width="7.42578125" style="6" bestFit="1" customWidth="1"/>
    <col min="6571" max="6571" width="6.7109375" style="6" bestFit="1" customWidth="1"/>
    <col min="6572" max="6572" width="6.42578125" style="6" bestFit="1" customWidth="1"/>
    <col min="6573" max="6577" width="7.42578125" style="6" bestFit="1" customWidth="1"/>
    <col min="6578" max="6779" width="9.140625" style="6"/>
    <col min="6780" max="6780" width="25.7109375" style="6" customWidth="1"/>
    <col min="6781" max="6781" width="5.5703125" style="6" customWidth="1"/>
    <col min="6782" max="6782" width="5.28515625" style="6" customWidth="1"/>
    <col min="6783" max="6783" width="5.5703125" style="6" customWidth="1"/>
    <col min="6784" max="6784" width="5.28515625" style="6" customWidth="1"/>
    <col min="6785" max="6785" width="5.5703125" style="6" customWidth="1"/>
    <col min="6786" max="6786" width="5.28515625" style="6" customWidth="1"/>
    <col min="6787" max="6787" width="5.5703125" style="6" customWidth="1"/>
    <col min="6788" max="6788" width="5.28515625" style="6" customWidth="1"/>
    <col min="6789" max="6789" width="5.5703125" style="6" customWidth="1"/>
    <col min="6790" max="6790" width="5.28515625" style="6" customWidth="1"/>
    <col min="6791" max="6792" width="9.140625" style="6"/>
    <col min="6793" max="6793" width="5.5703125" style="6" customWidth="1"/>
    <col min="6794" max="6794" width="5.28515625" style="6" customWidth="1"/>
    <col min="6795" max="6795" width="5.5703125" style="6" customWidth="1"/>
    <col min="6796" max="6796" width="5.28515625" style="6" customWidth="1"/>
    <col min="6797" max="6797" width="5.5703125" style="6" customWidth="1"/>
    <col min="6798" max="6798" width="5.28515625" style="6" customWidth="1"/>
    <col min="6799" max="6799" width="5.5703125" style="6" customWidth="1"/>
    <col min="6800" max="6800" width="5.28515625" style="6" customWidth="1"/>
    <col min="6801" max="6801" width="5.5703125" style="6" customWidth="1"/>
    <col min="6802" max="6802" width="5.28515625" style="6" customWidth="1"/>
    <col min="6803" max="6803" width="9.140625" style="6"/>
    <col min="6804" max="6804" width="10.28515625" style="6" customWidth="1"/>
    <col min="6805" max="6805" width="9" style="6" customWidth="1"/>
    <col min="6806" max="6806" width="9.140625" style="6"/>
    <col min="6807" max="6807" width="10.28515625" style="6" customWidth="1"/>
    <col min="6808" max="6809" width="7.42578125" style="6" bestFit="1" customWidth="1"/>
    <col min="6810" max="6810" width="9.140625" style="6"/>
    <col min="6811" max="6811" width="10.28515625" style="6" customWidth="1"/>
    <col min="6812" max="6815" width="7.42578125" style="6" bestFit="1" customWidth="1"/>
    <col min="6816" max="6816" width="9.140625" style="6"/>
    <col min="6817" max="6817" width="9.7109375" style="6" customWidth="1"/>
    <col min="6818" max="6826" width="7.42578125" style="6" bestFit="1" customWidth="1"/>
    <col min="6827" max="6827" width="6.7109375" style="6" bestFit="1" customWidth="1"/>
    <col min="6828" max="6828" width="6.42578125" style="6" bestFit="1" customWidth="1"/>
    <col min="6829" max="6833" width="7.42578125" style="6" bestFit="1" customWidth="1"/>
    <col min="6834" max="7035" width="9.140625" style="6"/>
    <col min="7036" max="7036" width="25.7109375" style="6" customWidth="1"/>
    <col min="7037" max="7037" width="5.5703125" style="6" customWidth="1"/>
    <col min="7038" max="7038" width="5.28515625" style="6" customWidth="1"/>
    <col min="7039" max="7039" width="5.5703125" style="6" customWidth="1"/>
    <col min="7040" max="7040" width="5.28515625" style="6" customWidth="1"/>
    <col min="7041" max="7041" width="5.5703125" style="6" customWidth="1"/>
    <col min="7042" max="7042" width="5.28515625" style="6" customWidth="1"/>
    <col min="7043" max="7043" width="5.5703125" style="6" customWidth="1"/>
    <col min="7044" max="7044" width="5.28515625" style="6" customWidth="1"/>
    <col min="7045" max="7045" width="5.5703125" style="6" customWidth="1"/>
    <col min="7046" max="7046" width="5.28515625" style="6" customWidth="1"/>
    <col min="7047" max="7048" width="9.140625" style="6"/>
    <col min="7049" max="7049" width="5.5703125" style="6" customWidth="1"/>
    <col min="7050" max="7050" width="5.28515625" style="6" customWidth="1"/>
    <col min="7051" max="7051" width="5.5703125" style="6" customWidth="1"/>
    <col min="7052" max="7052" width="5.28515625" style="6" customWidth="1"/>
    <col min="7053" max="7053" width="5.5703125" style="6" customWidth="1"/>
    <col min="7054" max="7054" width="5.28515625" style="6" customWidth="1"/>
    <col min="7055" max="7055" width="5.5703125" style="6" customWidth="1"/>
    <col min="7056" max="7056" width="5.28515625" style="6" customWidth="1"/>
    <col min="7057" max="7057" width="5.5703125" style="6" customWidth="1"/>
    <col min="7058" max="7058" width="5.28515625" style="6" customWidth="1"/>
    <col min="7059" max="7059" width="9.140625" style="6"/>
    <col min="7060" max="7060" width="10.28515625" style="6" customWidth="1"/>
    <col min="7061" max="7061" width="9" style="6" customWidth="1"/>
    <col min="7062" max="7062" width="9.140625" style="6"/>
    <col min="7063" max="7063" width="10.28515625" style="6" customWidth="1"/>
    <col min="7064" max="7065" width="7.42578125" style="6" bestFit="1" customWidth="1"/>
    <col min="7066" max="7066" width="9.140625" style="6"/>
    <col min="7067" max="7067" width="10.28515625" style="6" customWidth="1"/>
    <col min="7068" max="7071" width="7.42578125" style="6" bestFit="1" customWidth="1"/>
    <col min="7072" max="7072" width="9.140625" style="6"/>
    <col min="7073" max="7073" width="9.7109375" style="6" customWidth="1"/>
    <col min="7074" max="7082" width="7.42578125" style="6" bestFit="1" customWidth="1"/>
    <col min="7083" max="7083" width="6.7109375" style="6" bestFit="1" customWidth="1"/>
    <col min="7084" max="7084" width="6.42578125" style="6" bestFit="1" customWidth="1"/>
    <col min="7085" max="7089" width="7.42578125" style="6" bestFit="1" customWidth="1"/>
    <col min="7090" max="7291" width="9.140625" style="6"/>
    <col min="7292" max="7292" width="25.7109375" style="6" customWidth="1"/>
    <col min="7293" max="7293" width="5.5703125" style="6" customWidth="1"/>
    <col min="7294" max="7294" width="5.28515625" style="6" customWidth="1"/>
    <col min="7295" max="7295" width="5.5703125" style="6" customWidth="1"/>
    <col min="7296" max="7296" width="5.28515625" style="6" customWidth="1"/>
    <col min="7297" max="7297" width="5.5703125" style="6" customWidth="1"/>
    <col min="7298" max="7298" width="5.28515625" style="6" customWidth="1"/>
    <col min="7299" max="7299" width="5.5703125" style="6" customWidth="1"/>
    <col min="7300" max="7300" width="5.28515625" style="6" customWidth="1"/>
    <col min="7301" max="7301" width="5.5703125" style="6" customWidth="1"/>
    <col min="7302" max="7302" width="5.28515625" style="6" customWidth="1"/>
    <col min="7303" max="7304" width="9.140625" style="6"/>
    <col min="7305" max="7305" width="5.5703125" style="6" customWidth="1"/>
    <col min="7306" max="7306" width="5.28515625" style="6" customWidth="1"/>
    <col min="7307" max="7307" width="5.5703125" style="6" customWidth="1"/>
    <col min="7308" max="7308" width="5.28515625" style="6" customWidth="1"/>
    <col min="7309" max="7309" width="5.5703125" style="6" customWidth="1"/>
    <col min="7310" max="7310" width="5.28515625" style="6" customWidth="1"/>
    <col min="7311" max="7311" width="5.5703125" style="6" customWidth="1"/>
    <col min="7312" max="7312" width="5.28515625" style="6" customWidth="1"/>
    <col min="7313" max="7313" width="5.5703125" style="6" customWidth="1"/>
    <col min="7314" max="7314" width="5.28515625" style="6" customWidth="1"/>
    <col min="7315" max="7315" width="9.140625" style="6"/>
    <col min="7316" max="7316" width="10.28515625" style="6" customWidth="1"/>
    <col min="7317" max="7317" width="9" style="6" customWidth="1"/>
    <col min="7318" max="7318" width="9.140625" style="6"/>
    <col min="7319" max="7319" width="10.28515625" style="6" customWidth="1"/>
    <col min="7320" max="7321" width="7.42578125" style="6" bestFit="1" customWidth="1"/>
    <col min="7322" max="7322" width="9.140625" style="6"/>
    <col min="7323" max="7323" width="10.28515625" style="6" customWidth="1"/>
    <col min="7324" max="7327" width="7.42578125" style="6" bestFit="1" customWidth="1"/>
    <col min="7328" max="7328" width="9.140625" style="6"/>
    <col min="7329" max="7329" width="9.7109375" style="6" customWidth="1"/>
    <col min="7330" max="7338" width="7.42578125" style="6" bestFit="1" customWidth="1"/>
    <col min="7339" max="7339" width="6.7109375" style="6" bestFit="1" customWidth="1"/>
    <col min="7340" max="7340" width="6.42578125" style="6" bestFit="1" customWidth="1"/>
    <col min="7341" max="7345" width="7.42578125" style="6" bestFit="1" customWidth="1"/>
    <col min="7346" max="7547" width="9.140625" style="6"/>
    <col min="7548" max="7548" width="25.7109375" style="6" customWidth="1"/>
    <col min="7549" max="7549" width="5.5703125" style="6" customWidth="1"/>
    <col min="7550" max="7550" width="5.28515625" style="6" customWidth="1"/>
    <col min="7551" max="7551" width="5.5703125" style="6" customWidth="1"/>
    <col min="7552" max="7552" width="5.28515625" style="6" customWidth="1"/>
    <col min="7553" max="7553" width="5.5703125" style="6" customWidth="1"/>
    <col min="7554" max="7554" width="5.28515625" style="6" customWidth="1"/>
    <col min="7555" max="7555" width="5.5703125" style="6" customWidth="1"/>
    <col min="7556" max="7556" width="5.28515625" style="6" customWidth="1"/>
    <col min="7557" max="7557" width="5.5703125" style="6" customWidth="1"/>
    <col min="7558" max="7558" width="5.28515625" style="6" customWidth="1"/>
    <col min="7559" max="7560" width="9.140625" style="6"/>
    <col min="7561" max="7561" width="5.5703125" style="6" customWidth="1"/>
    <col min="7562" max="7562" width="5.28515625" style="6" customWidth="1"/>
    <col min="7563" max="7563" width="5.5703125" style="6" customWidth="1"/>
    <col min="7564" max="7564" width="5.28515625" style="6" customWidth="1"/>
    <col min="7565" max="7565" width="5.5703125" style="6" customWidth="1"/>
    <col min="7566" max="7566" width="5.28515625" style="6" customWidth="1"/>
    <col min="7567" max="7567" width="5.5703125" style="6" customWidth="1"/>
    <col min="7568" max="7568" width="5.28515625" style="6" customWidth="1"/>
    <col min="7569" max="7569" width="5.5703125" style="6" customWidth="1"/>
    <col min="7570" max="7570" width="5.28515625" style="6" customWidth="1"/>
    <col min="7571" max="7571" width="9.140625" style="6"/>
    <col min="7572" max="7572" width="10.28515625" style="6" customWidth="1"/>
    <col min="7573" max="7573" width="9" style="6" customWidth="1"/>
    <col min="7574" max="7574" width="9.140625" style="6"/>
    <col min="7575" max="7575" width="10.28515625" style="6" customWidth="1"/>
    <col min="7576" max="7577" width="7.42578125" style="6" bestFit="1" customWidth="1"/>
    <col min="7578" max="7578" width="9.140625" style="6"/>
    <col min="7579" max="7579" width="10.28515625" style="6" customWidth="1"/>
    <col min="7580" max="7583" width="7.42578125" style="6" bestFit="1" customWidth="1"/>
    <col min="7584" max="7584" width="9.140625" style="6"/>
    <col min="7585" max="7585" width="9.7109375" style="6" customWidth="1"/>
    <col min="7586" max="7594" width="7.42578125" style="6" bestFit="1" customWidth="1"/>
    <col min="7595" max="7595" width="6.7109375" style="6" bestFit="1" customWidth="1"/>
    <col min="7596" max="7596" width="6.42578125" style="6" bestFit="1" customWidth="1"/>
    <col min="7597" max="7601" width="7.42578125" style="6" bestFit="1" customWidth="1"/>
    <col min="7602" max="7803" width="9.140625" style="6"/>
    <col min="7804" max="7804" width="25.7109375" style="6" customWidth="1"/>
    <col min="7805" max="7805" width="5.5703125" style="6" customWidth="1"/>
    <col min="7806" max="7806" width="5.28515625" style="6" customWidth="1"/>
    <col min="7807" max="7807" width="5.5703125" style="6" customWidth="1"/>
    <col min="7808" max="7808" width="5.28515625" style="6" customWidth="1"/>
    <col min="7809" max="7809" width="5.5703125" style="6" customWidth="1"/>
    <col min="7810" max="7810" width="5.28515625" style="6" customWidth="1"/>
    <col min="7811" max="7811" width="5.5703125" style="6" customWidth="1"/>
    <col min="7812" max="7812" width="5.28515625" style="6" customWidth="1"/>
    <col min="7813" max="7813" width="5.5703125" style="6" customWidth="1"/>
    <col min="7814" max="7814" width="5.28515625" style="6" customWidth="1"/>
    <col min="7815" max="7816" width="9.140625" style="6"/>
    <col min="7817" max="7817" width="5.5703125" style="6" customWidth="1"/>
    <col min="7818" max="7818" width="5.28515625" style="6" customWidth="1"/>
    <col min="7819" max="7819" width="5.5703125" style="6" customWidth="1"/>
    <col min="7820" max="7820" width="5.28515625" style="6" customWidth="1"/>
    <col min="7821" max="7821" width="5.5703125" style="6" customWidth="1"/>
    <col min="7822" max="7822" width="5.28515625" style="6" customWidth="1"/>
    <col min="7823" max="7823" width="5.5703125" style="6" customWidth="1"/>
    <col min="7824" max="7824" width="5.28515625" style="6" customWidth="1"/>
    <col min="7825" max="7825" width="5.5703125" style="6" customWidth="1"/>
    <col min="7826" max="7826" width="5.28515625" style="6" customWidth="1"/>
    <col min="7827" max="7827" width="9.140625" style="6"/>
    <col min="7828" max="7828" width="10.28515625" style="6" customWidth="1"/>
    <col min="7829" max="7829" width="9" style="6" customWidth="1"/>
    <col min="7830" max="7830" width="9.140625" style="6"/>
    <col min="7831" max="7831" width="10.28515625" style="6" customWidth="1"/>
    <col min="7832" max="7833" width="7.42578125" style="6" bestFit="1" customWidth="1"/>
    <col min="7834" max="7834" width="9.140625" style="6"/>
    <col min="7835" max="7835" width="10.28515625" style="6" customWidth="1"/>
    <col min="7836" max="7839" width="7.42578125" style="6" bestFit="1" customWidth="1"/>
    <col min="7840" max="7840" width="9.140625" style="6"/>
    <col min="7841" max="7841" width="9.7109375" style="6" customWidth="1"/>
    <col min="7842" max="7850" width="7.42578125" style="6" bestFit="1" customWidth="1"/>
    <col min="7851" max="7851" width="6.7109375" style="6" bestFit="1" customWidth="1"/>
    <col min="7852" max="7852" width="6.42578125" style="6" bestFit="1" customWidth="1"/>
    <col min="7853" max="7857" width="7.42578125" style="6" bestFit="1" customWidth="1"/>
    <col min="7858" max="8059" width="9.140625" style="6"/>
    <col min="8060" max="8060" width="25.7109375" style="6" customWidth="1"/>
    <col min="8061" max="8061" width="5.5703125" style="6" customWidth="1"/>
    <col min="8062" max="8062" width="5.28515625" style="6" customWidth="1"/>
    <col min="8063" max="8063" width="5.5703125" style="6" customWidth="1"/>
    <col min="8064" max="8064" width="5.28515625" style="6" customWidth="1"/>
    <col min="8065" max="8065" width="5.5703125" style="6" customWidth="1"/>
    <col min="8066" max="8066" width="5.28515625" style="6" customWidth="1"/>
    <col min="8067" max="8067" width="5.5703125" style="6" customWidth="1"/>
    <col min="8068" max="8068" width="5.28515625" style="6" customWidth="1"/>
    <col min="8069" max="8069" width="5.5703125" style="6" customWidth="1"/>
    <col min="8070" max="8070" width="5.28515625" style="6" customWidth="1"/>
    <col min="8071" max="8072" width="9.140625" style="6"/>
    <col min="8073" max="8073" width="5.5703125" style="6" customWidth="1"/>
    <col min="8074" max="8074" width="5.28515625" style="6" customWidth="1"/>
    <col min="8075" max="8075" width="5.5703125" style="6" customWidth="1"/>
    <col min="8076" max="8076" width="5.28515625" style="6" customWidth="1"/>
    <col min="8077" max="8077" width="5.5703125" style="6" customWidth="1"/>
    <col min="8078" max="8078" width="5.28515625" style="6" customWidth="1"/>
    <col min="8079" max="8079" width="5.5703125" style="6" customWidth="1"/>
    <col min="8080" max="8080" width="5.28515625" style="6" customWidth="1"/>
    <col min="8081" max="8081" width="5.5703125" style="6" customWidth="1"/>
    <col min="8082" max="8082" width="5.28515625" style="6" customWidth="1"/>
    <col min="8083" max="8083" width="9.140625" style="6"/>
    <col min="8084" max="8084" width="10.28515625" style="6" customWidth="1"/>
    <col min="8085" max="8085" width="9" style="6" customWidth="1"/>
    <col min="8086" max="8086" width="9.140625" style="6"/>
    <col min="8087" max="8087" width="10.28515625" style="6" customWidth="1"/>
    <col min="8088" max="8089" width="7.42578125" style="6" bestFit="1" customWidth="1"/>
    <col min="8090" max="8090" width="9.140625" style="6"/>
    <col min="8091" max="8091" width="10.28515625" style="6" customWidth="1"/>
    <col min="8092" max="8095" width="7.42578125" style="6" bestFit="1" customWidth="1"/>
    <col min="8096" max="8096" width="9.140625" style="6"/>
    <col min="8097" max="8097" width="9.7109375" style="6" customWidth="1"/>
    <col min="8098" max="8106" width="7.42578125" style="6" bestFit="1" customWidth="1"/>
    <col min="8107" max="8107" width="6.7109375" style="6" bestFit="1" customWidth="1"/>
    <col min="8108" max="8108" width="6.42578125" style="6" bestFit="1" customWidth="1"/>
    <col min="8109" max="8113" width="7.42578125" style="6" bestFit="1" customWidth="1"/>
    <col min="8114" max="8315" width="9.140625" style="6"/>
    <col min="8316" max="8316" width="25.7109375" style="6" customWidth="1"/>
    <col min="8317" max="8317" width="5.5703125" style="6" customWidth="1"/>
    <col min="8318" max="8318" width="5.28515625" style="6" customWidth="1"/>
    <col min="8319" max="8319" width="5.5703125" style="6" customWidth="1"/>
    <col min="8320" max="8320" width="5.28515625" style="6" customWidth="1"/>
    <col min="8321" max="8321" width="5.5703125" style="6" customWidth="1"/>
    <col min="8322" max="8322" width="5.28515625" style="6" customWidth="1"/>
    <col min="8323" max="8323" width="5.5703125" style="6" customWidth="1"/>
    <col min="8324" max="8324" width="5.28515625" style="6" customWidth="1"/>
    <col min="8325" max="8325" width="5.5703125" style="6" customWidth="1"/>
    <col min="8326" max="8326" width="5.28515625" style="6" customWidth="1"/>
    <col min="8327" max="8328" width="9.140625" style="6"/>
    <col min="8329" max="8329" width="5.5703125" style="6" customWidth="1"/>
    <col min="8330" max="8330" width="5.28515625" style="6" customWidth="1"/>
    <col min="8331" max="8331" width="5.5703125" style="6" customWidth="1"/>
    <col min="8332" max="8332" width="5.28515625" style="6" customWidth="1"/>
    <col min="8333" max="8333" width="5.5703125" style="6" customWidth="1"/>
    <col min="8334" max="8334" width="5.28515625" style="6" customWidth="1"/>
    <col min="8335" max="8335" width="5.5703125" style="6" customWidth="1"/>
    <col min="8336" max="8336" width="5.28515625" style="6" customWidth="1"/>
    <col min="8337" max="8337" width="5.5703125" style="6" customWidth="1"/>
    <col min="8338" max="8338" width="5.28515625" style="6" customWidth="1"/>
    <col min="8339" max="8339" width="9.140625" style="6"/>
    <col min="8340" max="8340" width="10.28515625" style="6" customWidth="1"/>
    <col min="8341" max="8341" width="9" style="6" customWidth="1"/>
    <col min="8342" max="8342" width="9.140625" style="6"/>
    <col min="8343" max="8343" width="10.28515625" style="6" customWidth="1"/>
    <col min="8344" max="8345" width="7.42578125" style="6" bestFit="1" customWidth="1"/>
    <col min="8346" max="8346" width="9.140625" style="6"/>
    <col min="8347" max="8347" width="10.28515625" style="6" customWidth="1"/>
    <col min="8348" max="8351" width="7.42578125" style="6" bestFit="1" customWidth="1"/>
    <col min="8352" max="8352" width="9.140625" style="6"/>
    <col min="8353" max="8353" width="9.7109375" style="6" customWidth="1"/>
    <col min="8354" max="8362" width="7.42578125" style="6" bestFit="1" customWidth="1"/>
    <col min="8363" max="8363" width="6.7109375" style="6" bestFit="1" customWidth="1"/>
    <col min="8364" max="8364" width="6.42578125" style="6" bestFit="1" customWidth="1"/>
    <col min="8365" max="8369" width="7.42578125" style="6" bestFit="1" customWidth="1"/>
    <col min="8370" max="8571" width="9.140625" style="6"/>
    <col min="8572" max="8572" width="25.7109375" style="6" customWidth="1"/>
    <col min="8573" max="8573" width="5.5703125" style="6" customWidth="1"/>
    <col min="8574" max="8574" width="5.28515625" style="6" customWidth="1"/>
    <col min="8575" max="8575" width="5.5703125" style="6" customWidth="1"/>
    <col min="8576" max="8576" width="5.28515625" style="6" customWidth="1"/>
    <col min="8577" max="8577" width="5.5703125" style="6" customWidth="1"/>
    <col min="8578" max="8578" width="5.28515625" style="6" customWidth="1"/>
    <col min="8579" max="8579" width="5.5703125" style="6" customWidth="1"/>
    <col min="8580" max="8580" width="5.28515625" style="6" customWidth="1"/>
    <col min="8581" max="8581" width="5.5703125" style="6" customWidth="1"/>
    <col min="8582" max="8582" width="5.28515625" style="6" customWidth="1"/>
    <col min="8583" max="8584" width="9.140625" style="6"/>
    <col min="8585" max="8585" width="5.5703125" style="6" customWidth="1"/>
    <col min="8586" max="8586" width="5.28515625" style="6" customWidth="1"/>
    <col min="8587" max="8587" width="5.5703125" style="6" customWidth="1"/>
    <col min="8588" max="8588" width="5.28515625" style="6" customWidth="1"/>
    <col min="8589" max="8589" width="5.5703125" style="6" customWidth="1"/>
    <col min="8590" max="8590" width="5.28515625" style="6" customWidth="1"/>
    <col min="8591" max="8591" width="5.5703125" style="6" customWidth="1"/>
    <col min="8592" max="8592" width="5.28515625" style="6" customWidth="1"/>
    <col min="8593" max="8593" width="5.5703125" style="6" customWidth="1"/>
    <col min="8594" max="8594" width="5.28515625" style="6" customWidth="1"/>
    <col min="8595" max="8595" width="9.140625" style="6"/>
    <col min="8596" max="8596" width="10.28515625" style="6" customWidth="1"/>
    <col min="8597" max="8597" width="9" style="6" customWidth="1"/>
    <col min="8598" max="8598" width="9.140625" style="6"/>
    <col min="8599" max="8599" width="10.28515625" style="6" customWidth="1"/>
    <col min="8600" max="8601" width="7.42578125" style="6" bestFit="1" customWidth="1"/>
    <col min="8602" max="8602" width="9.140625" style="6"/>
    <col min="8603" max="8603" width="10.28515625" style="6" customWidth="1"/>
    <col min="8604" max="8607" width="7.42578125" style="6" bestFit="1" customWidth="1"/>
    <col min="8608" max="8608" width="9.140625" style="6"/>
    <col min="8609" max="8609" width="9.7109375" style="6" customWidth="1"/>
    <col min="8610" max="8618" width="7.42578125" style="6" bestFit="1" customWidth="1"/>
    <col min="8619" max="8619" width="6.7109375" style="6" bestFit="1" customWidth="1"/>
    <col min="8620" max="8620" width="6.42578125" style="6" bestFit="1" customWidth="1"/>
    <col min="8621" max="8625" width="7.42578125" style="6" bestFit="1" customWidth="1"/>
    <col min="8626" max="8827" width="9.140625" style="6"/>
    <col min="8828" max="8828" width="25.7109375" style="6" customWidth="1"/>
    <col min="8829" max="8829" width="5.5703125" style="6" customWidth="1"/>
    <col min="8830" max="8830" width="5.28515625" style="6" customWidth="1"/>
    <col min="8831" max="8831" width="5.5703125" style="6" customWidth="1"/>
    <col min="8832" max="8832" width="5.28515625" style="6" customWidth="1"/>
    <col min="8833" max="8833" width="5.5703125" style="6" customWidth="1"/>
    <col min="8834" max="8834" width="5.28515625" style="6" customWidth="1"/>
    <col min="8835" max="8835" width="5.5703125" style="6" customWidth="1"/>
    <col min="8836" max="8836" width="5.28515625" style="6" customWidth="1"/>
    <col min="8837" max="8837" width="5.5703125" style="6" customWidth="1"/>
    <col min="8838" max="8838" width="5.28515625" style="6" customWidth="1"/>
    <col min="8839" max="8840" width="9.140625" style="6"/>
    <col min="8841" max="8841" width="5.5703125" style="6" customWidth="1"/>
    <col min="8842" max="8842" width="5.28515625" style="6" customWidth="1"/>
    <col min="8843" max="8843" width="5.5703125" style="6" customWidth="1"/>
    <col min="8844" max="8844" width="5.28515625" style="6" customWidth="1"/>
    <col min="8845" max="8845" width="5.5703125" style="6" customWidth="1"/>
    <col min="8846" max="8846" width="5.28515625" style="6" customWidth="1"/>
    <col min="8847" max="8847" width="5.5703125" style="6" customWidth="1"/>
    <col min="8848" max="8848" width="5.28515625" style="6" customWidth="1"/>
    <col min="8849" max="8849" width="5.5703125" style="6" customWidth="1"/>
    <col min="8850" max="8850" width="5.28515625" style="6" customWidth="1"/>
    <col min="8851" max="8851" width="9.140625" style="6"/>
    <col min="8852" max="8852" width="10.28515625" style="6" customWidth="1"/>
    <col min="8853" max="8853" width="9" style="6" customWidth="1"/>
    <col min="8854" max="8854" width="9.140625" style="6"/>
    <col min="8855" max="8855" width="10.28515625" style="6" customWidth="1"/>
    <col min="8856" max="8857" width="7.42578125" style="6" bestFit="1" customWidth="1"/>
    <col min="8858" max="8858" width="9.140625" style="6"/>
    <col min="8859" max="8859" width="10.28515625" style="6" customWidth="1"/>
    <col min="8860" max="8863" width="7.42578125" style="6" bestFit="1" customWidth="1"/>
    <col min="8864" max="8864" width="9.140625" style="6"/>
    <col min="8865" max="8865" width="9.7109375" style="6" customWidth="1"/>
    <col min="8866" max="8874" width="7.42578125" style="6" bestFit="1" customWidth="1"/>
    <col min="8875" max="8875" width="6.7109375" style="6" bestFit="1" customWidth="1"/>
    <col min="8876" max="8876" width="6.42578125" style="6" bestFit="1" customWidth="1"/>
    <col min="8877" max="8881" width="7.42578125" style="6" bestFit="1" customWidth="1"/>
    <col min="8882" max="9083" width="9.140625" style="6"/>
    <col min="9084" max="9084" width="25.7109375" style="6" customWidth="1"/>
    <col min="9085" max="9085" width="5.5703125" style="6" customWidth="1"/>
    <col min="9086" max="9086" width="5.28515625" style="6" customWidth="1"/>
    <col min="9087" max="9087" width="5.5703125" style="6" customWidth="1"/>
    <col min="9088" max="9088" width="5.28515625" style="6" customWidth="1"/>
    <col min="9089" max="9089" width="5.5703125" style="6" customWidth="1"/>
    <col min="9090" max="9090" width="5.28515625" style="6" customWidth="1"/>
    <col min="9091" max="9091" width="5.5703125" style="6" customWidth="1"/>
    <col min="9092" max="9092" width="5.28515625" style="6" customWidth="1"/>
    <col min="9093" max="9093" width="5.5703125" style="6" customWidth="1"/>
    <col min="9094" max="9094" width="5.28515625" style="6" customWidth="1"/>
    <col min="9095" max="9096" width="9.140625" style="6"/>
    <col min="9097" max="9097" width="5.5703125" style="6" customWidth="1"/>
    <col min="9098" max="9098" width="5.28515625" style="6" customWidth="1"/>
    <col min="9099" max="9099" width="5.5703125" style="6" customWidth="1"/>
    <col min="9100" max="9100" width="5.28515625" style="6" customWidth="1"/>
    <col min="9101" max="9101" width="5.5703125" style="6" customWidth="1"/>
    <col min="9102" max="9102" width="5.28515625" style="6" customWidth="1"/>
    <col min="9103" max="9103" width="5.5703125" style="6" customWidth="1"/>
    <col min="9104" max="9104" width="5.28515625" style="6" customWidth="1"/>
    <col min="9105" max="9105" width="5.5703125" style="6" customWidth="1"/>
    <col min="9106" max="9106" width="5.28515625" style="6" customWidth="1"/>
    <col min="9107" max="9107" width="9.140625" style="6"/>
    <col min="9108" max="9108" width="10.28515625" style="6" customWidth="1"/>
    <col min="9109" max="9109" width="9" style="6" customWidth="1"/>
    <col min="9110" max="9110" width="9.140625" style="6"/>
    <col min="9111" max="9111" width="10.28515625" style="6" customWidth="1"/>
    <col min="9112" max="9113" width="7.42578125" style="6" bestFit="1" customWidth="1"/>
    <col min="9114" max="9114" width="9.140625" style="6"/>
    <col min="9115" max="9115" width="10.28515625" style="6" customWidth="1"/>
    <col min="9116" max="9119" width="7.42578125" style="6" bestFit="1" customWidth="1"/>
    <col min="9120" max="9120" width="9.140625" style="6"/>
    <col min="9121" max="9121" width="9.7109375" style="6" customWidth="1"/>
    <col min="9122" max="9130" width="7.42578125" style="6" bestFit="1" customWidth="1"/>
    <col min="9131" max="9131" width="6.7109375" style="6" bestFit="1" customWidth="1"/>
    <col min="9132" max="9132" width="6.42578125" style="6" bestFit="1" customWidth="1"/>
    <col min="9133" max="9137" width="7.42578125" style="6" bestFit="1" customWidth="1"/>
    <col min="9138" max="9339" width="9.140625" style="6"/>
    <col min="9340" max="9340" width="25.7109375" style="6" customWidth="1"/>
    <col min="9341" max="9341" width="5.5703125" style="6" customWidth="1"/>
    <col min="9342" max="9342" width="5.28515625" style="6" customWidth="1"/>
    <col min="9343" max="9343" width="5.5703125" style="6" customWidth="1"/>
    <col min="9344" max="9344" width="5.28515625" style="6" customWidth="1"/>
    <col min="9345" max="9345" width="5.5703125" style="6" customWidth="1"/>
    <col min="9346" max="9346" width="5.28515625" style="6" customWidth="1"/>
    <col min="9347" max="9347" width="5.5703125" style="6" customWidth="1"/>
    <col min="9348" max="9348" width="5.28515625" style="6" customWidth="1"/>
    <col min="9349" max="9349" width="5.5703125" style="6" customWidth="1"/>
    <col min="9350" max="9350" width="5.28515625" style="6" customWidth="1"/>
    <col min="9351" max="9352" width="9.140625" style="6"/>
    <col min="9353" max="9353" width="5.5703125" style="6" customWidth="1"/>
    <col min="9354" max="9354" width="5.28515625" style="6" customWidth="1"/>
    <col min="9355" max="9355" width="5.5703125" style="6" customWidth="1"/>
    <col min="9356" max="9356" width="5.28515625" style="6" customWidth="1"/>
    <col min="9357" max="9357" width="5.5703125" style="6" customWidth="1"/>
    <col min="9358" max="9358" width="5.28515625" style="6" customWidth="1"/>
    <col min="9359" max="9359" width="5.5703125" style="6" customWidth="1"/>
    <col min="9360" max="9360" width="5.28515625" style="6" customWidth="1"/>
    <col min="9361" max="9361" width="5.5703125" style="6" customWidth="1"/>
    <col min="9362" max="9362" width="5.28515625" style="6" customWidth="1"/>
    <col min="9363" max="9363" width="9.140625" style="6"/>
    <col min="9364" max="9364" width="10.28515625" style="6" customWidth="1"/>
    <col min="9365" max="9365" width="9" style="6" customWidth="1"/>
    <col min="9366" max="9366" width="9.140625" style="6"/>
    <col min="9367" max="9367" width="10.28515625" style="6" customWidth="1"/>
    <col min="9368" max="9369" width="7.42578125" style="6" bestFit="1" customWidth="1"/>
    <col min="9370" max="9370" width="9.140625" style="6"/>
    <col min="9371" max="9371" width="10.28515625" style="6" customWidth="1"/>
    <col min="9372" max="9375" width="7.42578125" style="6" bestFit="1" customWidth="1"/>
    <col min="9376" max="9376" width="9.140625" style="6"/>
    <col min="9377" max="9377" width="9.7109375" style="6" customWidth="1"/>
    <col min="9378" max="9386" width="7.42578125" style="6" bestFit="1" customWidth="1"/>
    <col min="9387" max="9387" width="6.7109375" style="6" bestFit="1" customWidth="1"/>
    <col min="9388" max="9388" width="6.42578125" style="6" bestFit="1" customWidth="1"/>
    <col min="9389" max="9393" width="7.42578125" style="6" bestFit="1" customWidth="1"/>
    <col min="9394" max="9595" width="9.140625" style="6"/>
    <col min="9596" max="9596" width="25.7109375" style="6" customWidth="1"/>
    <col min="9597" max="9597" width="5.5703125" style="6" customWidth="1"/>
    <col min="9598" max="9598" width="5.28515625" style="6" customWidth="1"/>
    <col min="9599" max="9599" width="5.5703125" style="6" customWidth="1"/>
    <col min="9600" max="9600" width="5.28515625" style="6" customWidth="1"/>
    <col min="9601" max="9601" width="5.5703125" style="6" customWidth="1"/>
    <col min="9602" max="9602" width="5.28515625" style="6" customWidth="1"/>
    <col min="9603" max="9603" width="5.5703125" style="6" customWidth="1"/>
    <col min="9604" max="9604" width="5.28515625" style="6" customWidth="1"/>
    <col min="9605" max="9605" width="5.5703125" style="6" customWidth="1"/>
    <col min="9606" max="9606" width="5.28515625" style="6" customWidth="1"/>
    <col min="9607" max="9608" width="9.140625" style="6"/>
    <col min="9609" max="9609" width="5.5703125" style="6" customWidth="1"/>
    <col min="9610" max="9610" width="5.28515625" style="6" customWidth="1"/>
    <col min="9611" max="9611" width="5.5703125" style="6" customWidth="1"/>
    <col min="9612" max="9612" width="5.28515625" style="6" customWidth="1"/>
    <col min="9613" max="9613" width="5.5703125" style="6" customWidth="1"/>
    <col min="9614" max="9614" width="5.28515625" style="6" customWidth="1"/>
    <col min="9615" max="9615" width="5.5703125" style="6" customWidth="1"/>
    <col min="9616" max="9616" width="5.28515625" style="6" customWidth="1"/>
    <col min="9617" max="9617" width="5.5703125" style="6" customWidth="1"/>
    <col min="9618" max="9618" width="5.28515625" style="6" customWidth="1"/>
    <col min="9619" max="9619" width="9.140625" style="6"/>
    <col min="9620" max="9620" width="10.28515625" style="6" customWidth="1"/>
    <col min="9621" max="9621" width="9" style="6" customWidth="1"/>
    <col min="9622" max="9622" width="9.140625" style="6"/>
    <col min="9623" max="9623" width="10.28515625" style="6" customWidth="1"/>
    <col min="9624" max="9625" width="7.42578125" style="6" bestFit="1" customWidth="1"/>
    <col min="9626" max="9626" width="9.140625" style="6"/>
    <col min="9627" max="9627" width="10.28515625" style="6" customWidth="1"/>
    <col min="9628" max="9631" width="7.42578125" style="6" bestFit="1" customWidth="1"/>
    <col min="9632" max="9632" width="9.140625" style="6"/>
    <col min="9633" max="9633" width="9.7109375" style="6" customWidth="1"/>
    <col min="9634" max="9642" width="7.42578125" style="6" bestFit="1" customWidth="1"/>
    <col min="9643" max="9643" width="6.7109375" style="6" bestFit="1" customWidth="1"/>
    <col min="9644" max="9644" width="6.42578125" style="6" bestFit="1" customWidth="1"/>
    <col min="9645" max="9649" width="7.42578125" style="6" bestFit="1" customWidth="1"/>
    <col min="9650" max="9851" width="9.140625" style="6"/>
    <col min="9852" max="9852" width="25.7109375" style="6" customWidth="1"/>
    <col min="9853" max="9853" width="5.5703125" style="6" customWidth="1"/>
    <col min="9854" max="9854" width="5.28515625" style="6" customWidth="1"/>
    <col min="9855" max="9855" width="5.5703125" style="6" customWidth="1"/>
    <col min="9856" max="9856" width="5.28515625" style="6" customWidth="1"/>
    <col min="9857" max="9857" width="5.5703125" style="6" customWidth="1"/>
    <col min="9858" max="9858" width="5.28515625" style="6" customWidth="1"/>
    <col min="9859" max="9859" width="5.5703125" style="6" customWidth="1"/>
    <col min="9860" max="9860" width="5.28515625" style="6" customWidth="1"/>
    <col min="9861" max="9861" width="5.5703125" style="6" customWidth="1"/>
    <col min="9862" max="9862" width="5.28515625" style="6" customWidth="1"/>
    <col min="9863" max="9864" width="9.140625" style="6"/>
    <col min="9865" max="9865" width="5.5703125" style="6" customWidth="1"/>
    <col min="9866" max="9866" width="5.28515625" style="6" customWidth="1"/>
    <col min="9867" max="9867" width="5.5703125" style="6" customWidth="1"/>
    <col min="9868" max="9868" width="5.28515625" style="6" customWidth="1"/>
    <col min="9869" max="9869" width="5.5703125" style="6" customWidth="1"/>
    <col min="9870" max="9870" width="5.28515625" style="6" customWidth="1"/>
    <col min="9871" max="9871" width="5.5703125" style="6" customWidth="1"/>
    <col min="9872" max="9872" width="5.28515625" style="6" customWidth="1"/>
    <col min="9873" max="9873" width="5.5703125" style="6" customWidth="1"/>
    <col min="9874" max="9874" width="5.28515625" style="6" customWidth="1"/>
    <col min="9875" max="9875" width="9.140625" style="6"/>
    <col min="9876" max="9876" width="10.28515625" style="6" customWidth="1"/>
    <col min="9877" max="9877" width="9" style="6" customWidth="1"/>
    <col min="9878" max="9878" width="9.140625" style="6"/>
    <col min="9879" max="9879" width="10.28515625" style="6" customWidth="1"/>
    <col min="9880" max="9881" width="7.42578125" style="6" bestFit="1" customWidth="1"/>
    <col min="9882" max="9882" width="9.140625" style="6"/>
    <col min="9883" max="9883" width="10.28515625" style="6" customWidth="1"/>
    <col min="9884" max="9887" width="7.42578125" style="6" bestFit="1" customWidth="1"/>
    <col min="9888" max="9888" width="9.140625" style="6"/>
    <col min="9889" max="9889" width="9.7109375" style="6" customWidth="1"/>
    <col min="9890" max="9898" width="7.42578125" style="6" bestFit="1" customWidth="1"/>
    <col min="9899" max="9899" width="6.7109375" style="6" bestFit="1" customWidth="1"/>
    <col min="9900" max="9900" width="6.42578125" style="6" bestFit="1" customWidth="1"/>
    <col min="9901" max="9905" width="7.42578125" style="6" bestFit="1" customWidth="1"/>
    <col min="9906" max="10107" width="9.140625" style="6"/>
    <col min="10108" max="10108" width="25.7109375" style="6" customWidth="1"/>
    <col min="10109" max="10109" width="5.5703125" style="6" customWidth="1"/>
    <col min="10110" max="10110" width="5.28515625" style="6" customWidth="1"/>
    <col min="10111" max="10111" width="5.5703125" style="6" customWidth="1"/>
    <col min="10112" max="10112" width="5.28515625" style="6" customWidth="1"/>
    <col min="10113" max="10113" width="5.5703125" style="6" customWidth="1"/>
    <col min="10114" max="10114" width="5.28515625" style="6" customWidth="1"/>
    <col min="10115" max="10115" width="5.5703125" style="6" customWidth="1"/>
    <col min="10116" max="10116" width="5.28515625" style="6" customWidth="1"/>
    <col min="10117" max="10117" width="5.5703125" style="6" customWidth="1"/>
    <col min="10118" max="10118" width="5.28515625" style="6" customWidth="1"/>
    <col min="10119" max="10120" width="9.140625" style="6"/>
    <col min="10121" max="10121" width="5.5703125" style="6" customWidth="1"/>
    <col min="10122" max="10122" width="5.28515625" style="6" customWidth="1"/>
    <col min="10123" max="10123" width="5.5703125" style="6" customWidth="1"/>
    <col min="10124" max="10124" width="5.28515625" style="6" customWidth="1"/>
    <col min="10125" max="10125" width="5.5703125" style="6" customWidth="1"/>
    <col min="10126" max="10126" width="5.28515625" style="6" customWidth="1"/>
    <col min="10127" max="10127" width="5.5703125" style="6" customWidth="1"/>
    <col min="10128" max="10128" width="5.28515625" style="6" customWidth="1"/>
    <col min="10129" max="10129" width="5.5703125" style="6" customWidth="1"/>
    <col min="10130" max="10130" width="5.28515625" style="6" customWidth="1"/>
    <col min="10131" max="10131" width="9.140625" style="6"/>
    <col min="10132" max="10132" width="10.28515625" style="6" customWidth="1"/>
    <col min="10133" max="10133" width="9" style="6" customWidth="1"/>
    <col min="10134" max="10134" width="9.140625" style="6"/>
    <col min="10135" max="10135" width="10.28515625" style="6" customWidth="1"/>
    <col min="10136" max="10137" width="7.42578125" style="6" bestFit="1" customWidth="1"/>
    <col min="10138" max="10138" width="9.140625" style="6"/>
    <col min="10139" max="10139" width="10.28515625" style="6" customWidth="1"/>
    <col min="10140" max="10143" width="7.42578125" style="6" bestFit="1" customWidth="1"/>
    <col min="10144" max="10144" width="9.140625" style="6"/>
    <col min="10145" max="10145" width="9.7109375" style="6" customWidth="1"/>
    <col min="10146" max="10154" width="7.42578125" style="6" bestFit="1" customWidth="1"/>
    <col min="10155" max="10155" width="6.7109375" style="6" bestFit="1" customWidth="1"/>
    <col min="10156" max="10156" width="6.42578125" style="6" bestFit="1" customWidth="1"/>
    <col min="10157" max="10161" width="7.42578125" style="6" bestFit="1" customWidth="1"/>
    <col min="10162" max="10363" width="9.140625" style="6"/>
    <col min="10364" max="10364" width="25.7109375" style="6" customWidth="1"/>
    <col min="10365" max="10365" width="5.5703125" style="6" customWidth="1"/>
    <col min="10366" max="10366" width="5.28515625" style="6" customWidth="1"/>
    <col min="10367" max="10367" width="5.5703125" style="6" customWidth="1"/>
    <col min="10368" max="10368" width="5.28515625" style="6" customWidth="1"/>
    <col min="10369" max="10369" width="5.5703125" style="6" customWidth="1"/>
    <col min="10370" max="10370" width="5.28515625" style="6" customWidth="1"/>
    <col min="10371" max="10371" width="5.5703125" style="6" customWidth="1"/>
    <col min="10372" max="10372" width="5.28515625" style="6" customWidth="1"/>
    <col min="10373" max="10373" width="5.5703125" style="6" customWidth="1"/>
    <col min="10374" max="10374" width="5.28515625" style="6" customWidth="1"/>
    <col min="10375" max="10376" width="9.140625" style="6"/>
    <col min="10377" max="10377" width="5.5703125" style="6" customWidth="1"/>
    <col min="10378" max="10378" width="5.28515625" style="6" customWidth="1"/>
    <col min="10379" max="10379" width="5.5703125" style="6" customWidth="1"/>
    <col min="10380" max="10380" width="5.28515625" style="6" customWidth="1"/>
    <col min="10381" max="10381" width="5.5703125" style="6" customWidth="1"/>
    <col min="10382" max="10382" width="5.28515625" style="6" customWidth="1"/>
    <col min="10383" max="10383" width="5.5703125" style="6" customWidth="1"/>
    <col min="10384" max="10384" width="5.28515625" style="6" customWidth="1"/>
    <col min="10385" max="10385" width="5.5703125" style="6" customWidth="1"/>
    <col min="10386" max="10386" width="5.28515625" style="6" customWidth="1"/>
    <col min="10387" max="10387" width="9.140625" style="6"/>
    <col min="10388" max="10388" width="10.28515625" style="6" customWidth="1"/>
    <col min="10389" max="10389" width="9" style="6" customWidth="1"/>
    <col min="10390" max="10390" width="9.140625" style="6"/>
    <col min="10391" max="10391" width="10.28515625" style="6" customWidth="1"/>
    <col min="10392" max="10393" width="7.42578125" style="6" bestFit="1" customWidth="1"/>
    <col min="10394" max="10394" width="9.140625" style="6"/>
    <col min="10395" max="10395" width="10.28515625" style="6" customWidth="1"/>
    <col min="10396" max="10399" width="7.42578125" style="6" bestFit="1" customWidth="1"/>
    <col min="10400" max="10400" width="9.140625" style="6"/>
    <col min="10401" max="10401" width="9.7109375" style="6" customWidth="1"/>
    <col min="10402" max="10410" width="7.42578125" style="6" bestFit="1" customWidth="1"/>
    <col min="10411" max="10411" width="6.7109375" style="6" bestFit="1" customWidth="1"/>
    <col min="10412" max="10412" width="6.42578125" style="6" bestFit="1" customWidth="1"/>
    <col min="10413" max="10417" width="7.42578125" style="6" bestFit="1" customWidth="1"/>
    <col min="10418" max="10619" width="9.140625" style="6"/>
    <col min="10620" max="10620" width="25.7109375" style="6" customWidth="1"/>
    <col min="10621" max="10621" width="5.5703125" style="6" customWidth="1"/>
    <col min="10622" max="10622" width="5.28515625" style="6" customWidth="1"/>
    <col min="10623" max="10623" width="5.5703125" style="6" customWidth="1"/>
    <col min="10624" max="10624" width="5.28515625" style="6" customWidth="1"/>
    <col min="10625" max="10625" width="5.5703125" style="6" customWidth="1"/>
    <col min="10626" max="10626" width="5.28515625" style="6" customWidth="1"/>
    <col min="10627" max="10627" width="5.5703125" style="6" customWidth="1"/>
    <col min="10628" max="10628" width="5.28515625" style="6" customWidth="1"/>
    <col min="10629" max="10629" width="5.5703125" style="6" customWidth="1"/>
    <col min="10630" max="10630" width="5.28515625" style="6" customWidth="1"/>
    <col min="10631" max="10632" width="9.140625" style="6"/>
    <col min="10633" max="10633" width="5.5703125" style="6" customWidth="1"/>
    <col min="10634" max="10634" width="5.28515625" style="6" customWidth="1"/>
    <col min="10635" max="10635" width="5.5703125" style="6" customWidth="1"/>
    <col min="10636" max="10636" width="5.28515625" style="6" customWidth="1"/>
    <col min="10637" max="10637" width="5.5703125" style="6" customWidth="1"/>
    <col min="10638" max="10638" width="5.28515625" style="6" customWidth="1"/>
    <col min="10639" max="10639" width="5.5703125" style="6" customWidth="1"/>
    <col min="10640" max="10640" width="5.28515625" style="6" customWidth="1"/>
    <col min="10641" max="10641" width="5.5703125" style="6" customWidth="1"/>
    <col min="10642" max="10642" width="5.28515625" style="6" customWidth="1"/>
    <col min="10643" max="10643" width="9.140625" style="6"/>
    <col min="10644" max="10644" width="10.28515625" style="6" customWidth="1"/>
    <col min="10645" max="10645" width="9" style="6" customWidth="1"/>
    <col min="10646" max="10646" width="9.140625" style="6"/>
    <col min="10647" max="10647" width="10.28515625" style="6" customWidth="1"/>
    <col min="10648" max="10649" width="7.42578125" style="6" bestFit="1" customWidth="1"/>
    <col min="10650" max="10650" width="9.140625" style="6"/>
    <col min="10651" max="10651" width="10.28515625" style="6" customWidth="1"/>
    <col min="10652" max="10655" width="7.42578125" style="6" bestFit="1" customWidth="1"/>
    <col min="10656" max="10656" width="9.140625" style="6"/>
    <col min="10657" max="10657" width="9.7109375" style="6" customWidth="1"/>
    <col min="10658" max="10666" width="7.42578125" style="6" bestFit="1" customWidth="1"/>
    <col min="10667" max="10667" width="6.7109375" style="6" bestFit="1" customWidth="1"/>
    <col min="10668" max="10668" width="6.42578125" style="6" bestFit="1" customWidth="1"/>
    <col min="10669" max="10673" width="7.42578125" style="6" bestFit="1" customWidth="1"/>
    <col min="10674" max="10875" width="9.140625" style="6"/>
    <col min="10876" max="10876" width="25.7109375" style="6" customWidth="1"/>
    <col min="10877" max="10877" width="5.5703125" style="6" customWidth="1"/>
    <col min="10878" max="10878" width="5.28515625" style="6" customWidth="1"/>
    <col min="10879" max="10879" width="5.5703125" style="6" customWidth="1"/>
    <col min="10880" max="10880" width="5.28515625" style="6" customWidth="1"/>
    <col min="10881" max="10881" width="5.5703125" style="6" customWidth="1"/>
    <col min="10882" max="10882" width="5.28515625" style="6" customWidth="1"/>
    <col min="10883" max="10883" width="5.5703125" style="6" customWidth="1"/>
    <col min="10884" max="10884" width="5.28515625" style="6" customWidth="1"/>
    <col min="10885" max="10885" width="5.5703125" style="6" customWidth="1"/>
    <col min="10886" max="10886" width="5.28515625" style="6" customWidth="1"/>
    <col min="10887" max="10888" width="9.140625" style="6"/>
    <col min="10889" max="10889" width="5.5703125" style="6" customWidth="1"/>
    <col min="10890" max="10890" width="5.28515625" style="6" customWidth="1"/>
    <col min="10891" max="10891" width="5.5703125" style="6" customWidth="1"/>
    <col min="10892" max="10892" width="5.28515625" style="6" customWidth="1"/>
    <col min="10893" max="10893" width="5.5703125" style="6" customWidth="1"/>
    <col min="10894" max="10894" width="5.28515625" style="6" customWidth="1"/>
    <col min="10895" max="10895" width="5.5703125" style="6" customWidth="1"/>
    <col min="10896" max="10896" width="5.28515625" style="6" customWidth="1"/>
    <col min="10897" max="10897" width="5.5703125" style="6" customWidth="1"/>
    <col min="10898" max="10898" width="5.28515625" style="6" customWidth="1"/>
    <col min="10899" max="10899" width="9.140625" style="6"/>
    <col min="10900" max="10900" width="10.28515625" style="6" customWidth="1"/>
    <col min="10901" max="10901" width="9" style="6" customWidth="1"/>
    <col min="10902" max="10902" width="9.140625" style="6"/>
    <col min="10903" max="10903" width="10.28515625" style="6" customWidth="1"/>
    <col min="10904" max="10905" width="7.42578125" style="6" bestFit="1" customWidth="1"/>
    <col min="10906" max="10906" width="9.140625" style="6"/>
    <col min="10907" max="10907" width="10.28515625" style="6" customWidth="1"/>
    <col min="10908" max="10911" width="7.42578125" style="6" bestFit="1" customWidth="1"/>
    <col min="10912" max="10912" width="9.140625" style="6"/>
    <col min="10913" max="10913" width="9.7109375" style="6" customWidth="1"/>
    <col min="10914" max="10922" width="7.42578125" style="6" bestFit="1" customWidth="1"/>
    <col min="10923" max="10923" width="6.7109375" style="6" bestFit="1" customWidth="1"/>
    <col min="10924" max="10924" width="6.42578125" style="6" bestFit="1" customWidth="1"/>
    <col min="10925" max="10929" width="7.42578125" style="6" bestFit="1" customWidth="1"/>
    <col min="10930" max="11131" width="9.140625" style="6"/>
    <col min="11132" max="11132" width="25.7109375" style="6" customWidth="1"/>
    <col min="11133" max="11133" width="5.5703125" style="6" customWidth="1"/>
    <col min="11134" max="11134" width="5.28515625" style="6" customWidth="1"/>
    <col min="11135" max="11135" width="5.5703125" style="6" customWidth="1"/>
    <col min="11136" max="11136" width="5.28515625" style="6" customWidth="1"/>
    <col min="11137" max="11137" width="5.5703125" style="6" customWidth="1"/>
    <col min="11138" max="11138" width="5.28515625" style="6" customWidth="1"/>
    <col min="11139" max="11139" width="5.5703125" style="6" customWidth="1"/>
    <col min="11140" max="11140" width="5.28515625" style="6" customWidth="1"/>
    <col min="11141" max="11141" width="5.5703125" style="6" customWidth="1"/>
    <col min="11142" max="11142" width="5.28515625" style="6" customWidth="1"/>
    <col min="11143" max="11144" width="9.140625" style="6"/>
    <col min="11145" max="11145" width="5.5703125" style="6" customWidth="1"/>
    <col min="11146" max="11146" width="5.28515625" style="6" customWidth="1"/>
    <col min="11147" max="11147" width="5.5703125" style="6" customWidth="1"/>
    <col min="11148" max="11148" width="5.28515625" style="6" customWidth="1"/>
    <col min="11149" max="11149" width="5.5703125" style="6" customWidth="1"/>
    <col min="11150" max="11150" width="5.28515625" style="6" customWidth="1"/>
    <col min="11151" max="11151" width="5.5703125" style="6" customWidth="1"/>
    <col min="11152" max="11152" width="5.28515625" style="6" customWidth="1"/>
    <col min="11153" max="11153" width="5.5703125" style="6" customWidth="1"/>
    <col min="11154" max="11154" width="5.28515625" style="6" customWidth="1"/>
    <col min="11155" max="11155" width="9.140625" style="6"/>
    <col min="11156" max="11156" width="10.28515625" style="6" customWidth="1"/>
    <col min="11157" max="11157" width="9" style="6" customWidth="1"/>
    <col min="11158" max="11158" width="9.140625" style="6"/>
    <col min="11159" max="11159" width="10.28515625" style="6" customWidth="1"/>
    <col min="11160" max="11161" width="7.42578125" style="6" bestFit="1" customWidth="1"/>
    <col min="11162" max="11162" width="9.140625" style="6"/>
    <col min="11163" max="11163" width="10.28515625" style="6" customWidth="1"/>
    <col min="11164" max="11167" width="7.42578125" style="6" bestFit="1" customWidth="1"/>
    <col min="11168" max="11168" width="9.140625" style="6"/>
    <col min="11169" max="11169" width="9.7109375" style="6" customWidth="1"/>
    <col min="11170" max="11178" width="7.42578125" style="6" bestFit="1" customWidth="1"/>
    <col min="11179" max="11179" width="6.7109375" style="6" bestFit="1" customWidth="1"/>
    <col min="11180" max="11180" width="6.42578125" style="6" bestFit="1" customWidth="1"/>
    <col min="11181" max="11185" width="7.42578125" style="6" bestFit="1" customWidth="1"/>
    <col min="11186" max="11387" width="9.140625" style="6"/>
    <col min="11388" max="11388" width="25.7109375" style="6" customWidth="1"/>
    <col min="11389" max="11389" width="5.5703125" style="6" customWidth="1"/>
    <col min="11390" max="11390" width="5.28515625" style="6" customWidth="1"/>
    <col min="11391" max="11391" width="5.5703125" style="6" customWidth="1"/>
    <col min="11392" max="11392" width="5.28515625" style="6" customWidth="1"/>
    <col min="11393" max="11393" width="5.5703125" style="6" customWidth="1"/>
    <col min="11394" max="11394" width="5.28515625" style="6" customWidth="1"/>
    <col min="11395" max="11395" width="5.5703125" style="6" customWidth="1"/>
    <col min="11396" max="11396" width="5.28515625" style="6" customWidth="1"/>
    <col min="11397" max="11397" width="5.5703125" style="6" customWidth="1"/>
    <col min="11398" max="11398" width="5.28515625" style="6" customWidth="1"/>
    <col min="11399" max="11400" width="9.140625" style="6"/>
    <col min="11401" max="11401" width="5.5703125" style="6" customWidth="1"/>
    <col min="11402" max="11402" width="5.28515625" style="6" customWidth="1"/>
    <col min="11403" max="11403" width="5.5703125" style="6" customWidth="1"/>
    <col min="11404" max="11404" width="5.28515625" style="6" customWidth="1"/>
    <col min="11405" max="11405" width="5.5703125" style="6" customWidth="1"/>
    <col min="11406" max="11406" width="5.28515625" style="6" customWidth="1"/>
    <col min="11407" max="11407" width="5.5703125" style="6" customWidth="1"/>
    <col min="11408" max="11408" width="5.28515625" style="6" customWidth="1"/>
    <col min="11409" max="11409" width="5.5703125" style="6" customWidth="1"/>
    <col min="11410" max="11410" width="5.28515625" style="6" customWidth="1"/>
    <col min="11411" max="11411" width="9.140625" style="6"/>
    <col min="11412" max="11412" width="10.28515625" style="6" customWidth="1"/>
    <col min="11413" max="11413" width="9" style="6" customWidth="1"/>
    <col min="11414" max="11414" width="9.140625" style="6"/>
    <col min="11415" max="11415" width="10.28515625" style="6" customWidth="1"/>
    <col min="11416" max="11417" width="7.42578125" style="6" bestFit="1" customWidth="1"/>
    <col min="11418" max="11418" width="9.140625" style="6"/>
    <col min="11419" max="11419" width="10.28515625" style="6" customWidth="1"/>
    <col min="11420" max="11423" width="7.42578125" style="6" bestFit="1" customWidth="1"/>
    <col min="11424" max="11424" width="9.140625" style="6"/>
    <col min="11425" max="11425" width="9.7109375" style="6" customWidth="1"/>
    <col min="11426" max="11434" width="7.42578125" style="6" bestFit="1" customWidth="1"/>
    <col min="11435" max="11435" width="6.7109375" style="6" bestFit="1" customWidth="1"/>
    <col min="11436" max="11436" width="6.42578125" style="6" bestFit="1" customWidth="1"/>
    <col min="11437" max="11441" width="7.42578125" style="6" bestFit="1" customWidth="1"/>
    <col min="11442" max="11643" width="9.140625" style="6"/>
    <col min="11644" max="11644" width="25.7109375" style="6" customWidth="1"/>
    <col min="11645" max="11645" width="5.5703125" style="6" customWidth="1"/>
    <col min="11646" max="11646" width="5.28515625" style="6" customWidth="1"/>
    <col min="11647" max="11647" width="5.5703125" style="6" customWidth="1"/>
    <col min="11648" max="11648" width="5.28515625" style="6" customWidth="1"/>
    <col min="11649" max="11649" width="5.5703125" style="6" customWidth="1"/>
    <col min="11650" max="11650" width="5.28515625" style="6" customWidth="1"/>
    <col min="11651" max="11651" width="5.5703125" style="6" customWidth="1"/>
    <col min="11652" max="11652" width="5.28515625" style="6" customWidth="1"/>
    <col min="11653" max="11653" width="5.5703125" style="6" customWidth="1"/>
    <col min="11654" max="11654" width="5.28515625" style="6" customWidth="1"/>
    <col min="11655" max="11656" width="9.140625" style="6"/>
    <col min="11657" max="11657" width="5.5703125" style="6" customWidth="1"/>
    <col min="11658" max="11658" width="5.28515625" style="6" customWidth="1"/>
    <col min="11659" max="11659" width="5.5703125" style="6" customWidth="1"/>
    <col min="11660" max="11660" width="5.28515625" style="6" customWidth="1"/>
    <col min="11661" max="11661" width="5.5703125" style="6" customWidth="1"/>
    <col min="11662" max="11662" width="5.28515625" style="6" customWidth="1"/>
    <col min="11663" max="11663" width="5.5703125" style="6" customWidth="1"/>
    <col min="11664" max="11664" width="5.28515625" style="6" customWidth="1"/>
    <col min="11665" max="11665" width="5.5703125" style="6" customWidth="1"/>
    <col min="11666" max="11666" width="5.28515625" style="6" customWidth="1"/>
    <col min="11667" max="11667" width="9.140625" style="6"/>
    <col min="11668" max="11668" width="10.28515625" style="6" customWidth="1"/>
    <col min="11669" max="11669" width="9" style="6" customWidth="1"/>
    <col min="11670" max="11670" width="9.140625" style="6"/>
    <col min="11671" max="11671" width="10.28515625" style="6" customWidth="1"/>
    <col min="11672" max="11673" width="7.42578125" style="6" bestFit="1" customWidth="1"/>
    <col min="11674" max="11674" width="9.140625" style="6"/>
    <col min="11675" max="11675" width="10.28515625" style="6" customWidth="1"/>
    <col min="11676" max="11679" width="7.42578125" style="6" bestFit="1" customWidth="1"/>
    <col min="11680" max="11680" width="9.140625" style="6"/>
    <col min="11681" max="11681" width="9.7109375" style="6" customWidth="1"/>
    <col min="11682" max="11690" width="7.42578125" style="6" bestFit="1" customWidth="1"/>
    <col min="11691" max="11691" width="6.7109375" style="6" bestFit="1" customWidth="1"/>
    <col min="11692" max="11692" width="6.42578125" style="6" bestFit="1" customWidth="1"/>
    <col min="11693" max="11697" width="7.42578125" style="6" bestFit="1" customWidth="1"/>
    <col min="11698" max="11899" width="9.140625" style="6"/>
    <col min="11900" max="11900" width="25.7109375" style="6" customWidth="1"/>
    <col min="11901" max="11901" width="5.5703125" style="6" customWidth="1"/>
    <col min="11902" max="11902" width="5.28515625" style="6" customWidth="1"/>
    <col min="11903" max="11903" width="5.5703125" style="6" customWidth="1"/>
    <col min="11904" max="11904" width="5.28515625" style="6" customWidth="1"/>
    <col min="11905" max="11905" width="5.5703125" style="6" customWidth="1"/>
    <col min="11906" max="11906" width="5.28515625" style="6" customWidth="1"/>
    <col min="11907" max="11907" width="5.5703125" style="6" customWidth="1"/>
    <col min="11908" max="11908" width="5.28515625" style="6" customWidth="1"/>
    <col min="11909" max="11909" width="5.5703125" style="6" customWidth="1"/>
    <col min="11910" max="11910" width="5.28515625" style="6" customWidth="1"/>
    <col min="11911" max="11912" width="9.140625" style="6"/>
    <col min="11913" max="11913" width="5.5703125" style="6" customWidth="1"/>
    <col min="11914" max="11914" width="5.28515625" style="6" customWidth="1"/>
    <col min="11915" max="11915" width="5.5703125" style="6" customWidth="1"/>
    <col min="11916" max="11916" width="5.28515625" style="6" customWidth="1"/>
    <col min="11917" max="11917" width="5.5703125" style="6" customWidth="1"/>
    <col min="11918" max="11918" width="5.28515625" style="6" customWidth="1"/>
    <col min="11919" max="11919" width="5.5703125" style="6" customWidth="1"/>
    <col min="11920" max="11920" width="5.28515625" style="6" customWidth="1"/>
    <col min="11921" max="11921" width="5.5703125" style="6" customWidth="1"/>
    <col min="11922" max="11922" width="5.28515625" style="6" customWidth="1"/>
    <col min="11923" max="11923" width="9.140625" style="6"/>
    <col min="11924" max="11924" width="10.28515625" style="6" customWidth="1"/>
    <col min="11925" max="11925" width="9" style="6" customWidth="1"/>
    <col min="11926" max="11926" width="9.140625" style="6"/>
    <col min="11927" max="11927" width="10.28515625" style="6" customWidth="1"/>
    <col min="11928" max="11929" width="7.42578125" style="6" bestFit="1" customWidth="1"/>
    <col min="11930" max="11930" width="9.140625" style="6"/>
    <col min="11931" max="11931" width="10.28515625" style="6" customWidth="1"/>
    <col min="11932" max="11935" width="7.42578125" style="6" bestFit="1" customWidth="1"/>
    <col min="11936" max="11936" width="9.140625" style="6"/>
    <col min="11937" max="11937" width="9.7109375" style="6" customWidth="1"/>
    <col min="11938" max="11946" width="7.42578125" style="6" bestFit="1" customWidth="1"/>
    <col min="11947" max="11947" width="6.7109375" style="6" bestFit="1" customWidth="1"/>
    <col min="11948" max="11948" width="6.42578125" style="6" bestFit="1" customWidth="1"/>
    <col min="11949" max="11953" width="7.42578125" style="6" bestFit="1" customWidth="1"/>
    <col min="11954" max="12155" width="9.140625" style="6"/>
    <col min="12156" max="12156" width="25.7109375" style="6" customWidth="1"/>
    <col min="12157" max="12157" width="5.5703125" style="6" customWidth="1"/>
    <col min="12158" max="12158" width="5.28515625" style="6" customWidth="1"/>
    <col min="12159" max="12159" width="5.5703125" style="6" customWidth="1"/>
    <col min="12160" max="12160" width="5.28515625" style="6" customWidth="1"/>
    <col min="12161" max="12161" width="5.5703125" style="6" customWidth="1"/>
    <col min="12162" max="12162" width="5.28515625" style="6" customWidth="1"/>
    <col min="12163" max="12163" width="5.5703125" style="6" customWidth="1"/>
    <col min="12164" max="12164" width="5.28515625" style="6" customWidth="1"/>
    <col min="12165" max="12165" width="5.5703125" style="6" customWidth="1"/>
    <col min="12166" max="12166" width="5.28515625" style="6" customWidth="1"/>
    <col min="12167" max="12168" width="9.140625" style="6"/>
    <col min="12169" max="12169" width="5.5703125" style="6" customWidth="1"/>
    <col min="12170" max="12170" width="5.28515625" style="6" customWidth="1"/>
    <col min="12171" max="12171" width="5.5703125" style="6" customWidth="1"/>
    <col min="12172" max="12172" width="5.28515625" style="6" customWidth="1"/>
    <col min="12173" max="12173" width="5.5703125" style="6" customWidth="1"/>
    <col min="12174" max="12174" width="5.28515625" style="6" customWidth="1"/>
    <col min="12175" max="12175" width="5.5703125" style="6" customWidth="1"/>
    <col min="12176" max="12176" width="5.28515625" style="6" customWidth="1"/>
    <col min="12177" max="12177" width="5.5703125" style="6" customWidth="1"/>
    <col min="12178" max="12178" width="5.28515625" style="6" customWidth="1"/>
    <col min="12179" max="12179" width="9.140625" style="6"/>
    <col min="12180" max="12180" width="10.28515625" style="6" customWidth="1"/>
    <col min="12181" max="12181" width="9" style="6" customWidth="1"/>
    <col min="12182" max="12182" width="9.140625" style="6"/>
    <col min="12183" max="12183" width="10.28515625" style="6" customWidth="1"/>
    <col min="12184" max="12185" width="7.42578125" style="6" bestFit="1" customWidth="1"/>
    <col min="12186" max="12186" width="9.140625" style="6"/>
    <col min="12187" max="12187" width="10.28515625" style="6" customWidth="1"/>
    <col min="12188" max="12191" width="7.42578125" style="6" bestFit="1" customWidth="1"/>
    <col min="12192" max="12192" width="9.140625" style="6"/>
    <col min="12193" max="12193" width="9.7109375" style="6" customWidth="1"/>
    <col min="12194" max="12202" width="7.42578125" style="6" bestFit="1" customWidth="1"/>
    <col min="12203" max="12203" width="6.7109375" style="6" bestFit="1" customWidth="1"/>
    <col min="12204" max="12204" width="6.42578125" style="6" bestFit="1" customWidth="1"/>
    <col min="12205" max="12209" width="7.42578125" style="6" bestFit="1" customWidth="1"/>
    <col min="12210" max="12411" width="9.140625" style="6"/>
    <col min="12412" max="12412" width="25.7109375" style="6" customWidth="1"/>
    <col min="12413" max="12413" width="5.5703125" style="6" customWidth="1"/>
    <col min="12414" max="12414" width="5.28515625" style="6" customWidth="1"/>
    <col min="12415" max="12415" width="5.5703125" style="6" customWidth="1"/>
    <col min="12416" max="12416" width="5.28515625" style="6" customWidth="1"/>
    <col min="12417" max="12417" width="5.5703125" style="6" customWidth="1"/>
    <col min="12418" max="12418" width="5.28515625" style="6" customWidth="1"/>
    <col min="12419" max="12419" width="5.5703125" style="6" customWidth="1"/>
    <col min="12420" max="12420" width="5.28515625" style="6" customWidth="1"/>
    <col min="12421" max="12421" width="5.5703125" style="6" customWidth="1"/>
    <col min="12422" max="12422" width="5.28515625" style="6" customWidth="1"/>
    <col min="12423" max="12424" width="9.140625" style="6"/>
    <col min="12425" max="12425" width="5.5703125" style="6" customWidth="1"/>
    <col min="12426" max="12426" width="5.28515625" style="6" customWidth="1"/>
    <col min="12427" max="12427" width="5.5703125" style="6" customWidth="1"/>
    <col min="12428" max="12428" width="5.28515625" style="6" customWidth="1"/>
    <col min="12429" max="12429" width="5.5703125" style="6" customWidth="1"/>
    <col min="12430" max="12430" width="5.28515625" style="6" customWidth="1"/>
    <col min="12431" max="12431" width="5.5703125" style="6" customWidth="1"/>
    <col min="12432" max="12432" width="5.28515625" style="6" customWidth="1"/>
    <col min="12433" max="12433" width="5.5703125" style="6" customWidth="1"/>
    <col min="12434" max="12434" width="5.28515625" style="6" customWidth="1"/>
    <col min="12435" max="12435" width="9.140625" style="6"/>
    <col min="12436" max="12436" width="10.28515625" style="6" customWidth="1"/>
    <col min="12437" max="12437" width="9" style="6" customWidth="1"/>
    <col min="12438" max="12438" width="9.140625" style="6"/>
    <col min="12439" max="12439" width="10.28515625" style="6" customWidth="1"/>
    <col min="12440" max="12441" width="7.42578125" style="6" bestFit="1" customWidth="1"/>
    <col min="12442" max="12442" width="9.140625" style="6"/>
    <col min="12443" max="12443" width="10.28515625" style="6" customWidth="1"/>
    <col min="12444" max="12447" width="7.42578125" style="6" bestFit="1" customWidth="1"/>
    <col min="12448" max="12448" width="9.140625" style="6"/>
    <col min="12449" max="12449" width="9.7109375" style="6" customWidth="1"/>
    <col min="12450" max="12458" width="7.42578125" style="6" bestFit="1" customWidth="1"/>
    <col min="12459" max="12459" width="6.7109375" style="6" bestFit="1" customWidth="1"/>
    <col min="12460" max="12460" width="6.42578125" style="6" bestFit="1" customWidth="1"/>
    <col min="12461" max="12465" width="7.42578125" style="6" bestFit="1" customWidth="1"/>
    <col min="12466" max="12667" width="9.140625" style="6"/>
    <col min="12668" max="12668" width="25.7109375" style="6" customWidth="1"/>
    <col min="12669" max="12669" width="5.5703125" style="6" customWidth="1"/>
    <col min="12670" max="12670" width="5.28515625" style="6" customWidth="1"/>
    <col min="12671" max="12671" width="5.5703125" style="6" customWidth="1"/>
    <col min="12672" max="12672" width="5.28515625" style="6" customWidth="1"/>
    <col min="12673" max="12673" width="5.5703125" style="6" customWidth="1"/>
    <col min="12674" max="12674" width="5.28515625" style="6" customWidth="1"/>
    <col min="12675" max="12675" width="5.5703125" style="6" customWidth="1"/>
    <col min="12676" max="12676" width="5.28515625" style="6" customWidth="1"/>
    <col min="12677" max="12677" width="5.5703125" style="6" customWidth="1"/>
    <col min="12678" max="12678" width="5.28515625" style="6" customWidth="1"/>
    <col min="12679" max="12680" width="9.140625" style="6"/>
    <col min="12681" max="12681" width="5.5703125" style="6" customWidth="1"/>
    <col min="12682" max="12682" width="5.28515625" style="6" customWidth="1"/>
    <col min="12683" max="12683" width="5.5703125" style="6" customWidth="1"/>
    <col min="12684" max="12684" width="5.28515625" style="6" customWidth="1"/>
    <col min="12685" max="12685" width="5.5703125" style="6" customWidth="1"/>
    <col min="12686" max="12686" width="5.28515625" style="6" customWidth="1"/>
    <col min="12687" max="12687" width="5.5703125" style="6" customWidth="1"/>
    <col min="12688" max="12688" width="5.28515625" style="6" customWidth="1"/>
    <col min="12689" max="12689" width="5.5703125" style="6" customWidth="1"/>
    <col min="12690" max="12690" width="5.28515625" style="6" customWidth="1"/>
    <col min="12691" max="12691" width="9.140625" style="6"/>
    <col min="12692" max="12692" width="10.28515625" style="6" customWidth="1"/>
    <col min="12693" max="12693" width="9" style="6" customWidth="1"/>
    <col min="12694" max="12694" width="9.140625" style="6"/>
    <col min="12695" max="12695" width="10.28515625" style="6" customWidth="1"/>
    <col min="12696" max="12697" width="7.42578125" style="6" bestFit="1" customWidth="1"/>
    <col min="12698" max="12698" width="9.140625" style="6"/>
    <col min="12699" max="12699" width="10.28515625" style="6" customWidth="1"/>
    <col min="12700" max="12703" width="7.42578125" style="6" bestFit="1" customWidth="1"/>
    <col min="12704" max="12704" width="9.140625" style="6"/>
    <col min="12705" max="12705" width="9.7109375" style="6" customWidth="1"/>
    <col min="12706" max="12714" width="7.42578125" style="6" bestFit="1" customWidth="1"/>
    <col min="12715" max="12715" width="6.7109375" style="6" bestFit="1" customWidth="1"/>
    <col min="12716" max="12716" width="6.42578125" style="6" bestFit="1" customWidth="1"/>
    <col min="12717" max="12721" width="7.42578125" style="6" bestFit="1" customWidth="1"/>
    <col min="12722" max="12923" width="9.140625" style="6"/>
    <col min="12924" max="12924" width="25.7109375" style="6" customWidth="1"/>
    <col min="12925" max="12925" width="5.5703125" style="6" customWidth="1"/>
    <col min="12926" max="12926" width="5.28515625" style="6" customWidth="1"/>
    <col min="12927" max="12927" width="5.5703125" style="6" customWidth="1"/>
    <col min="12928" max="12928" width="5.28515625" style="6" customWidth="1"/>
    <col min="12929" max="12929" width="5.5703125" style="6" customWidth="1"/>
    <col min="12930" max="12930" width="5.28515625" style="6" customWidth="1"/>
    <col min="12931" max="12931" width="5.5703125" style="6" customWidth="1"/>
    <col min="12932" max="12932" width="5.28515625" style="6" customWidth="1"/>
    <col min="12933" max="12933" width="5.5703125" style="6" customWidth="1"/>
    <col min="12934" max="12934" width="5.28515625" style="6" customWidth="1"/>
    <col min="12935" max="12936" width="9.140625" style="6"/>
    <col min="12937" max="12937" width="5.5703125" style="6" customWidth="1"/>
    <col min="12938" max="12938" width="5.28515625" style="6" customWidth="1"/>
    <col min="12939" max="12939" width="5.5703125" style="6" customWidth="1"/>
    <col min="12940" max="12940" width="5.28515625" style="6" customWidth="1"/>
    <col min="12941" max="12941" width="5.5703125" style="6" customWidth="1"/>
    <col min="12942" max="12942" width="5.28515625" style="6" customWidth="1"/>
    <col min="12943" max="12943" width="5.5703125" style="6" customWidth="1"/>
    <col min="12944" max="12944" width="5.28515625" style="6" customWidth="1"/>
    <col min="12945" max="12945" width="5.5703125" style="6" customWidth="1"/>
    <col min="12946" max="12946" width="5.28515625" style="6" customWidth="1"/>
    <col min="12947" max="12947" width="9.140625" style="6"/>
    <col min="12948" max="12948" width="10.28515625" style="6" customWidth="1"/>
    <col min="12949" max="12949" width="9" style="6" customWidth="1"/>
    <col min="12950" max="12950" width="9.140625" style="6"/>
    <col min="12951" max="12951" width="10.28515625" style="6" customWidth="1"/>
    <col min="12952" max="12953" width="7.42578125" style="6" bestFit="1" customWidth="1"/>
    <col min="12954" max="12954" width="9.140625" style="6"/>
    <col min="12955" max="12955" width="10.28515625" style="6" customWidth="1"/>
    <col min="12956" max="12959" width="7.42578125" style="6" bestFit="1" customWidth="1"/>
    <col min="12960" max="12960" width="9.140625" style="6"/>
    <col min="12961" max="12961" width="9.7109375" style="6" customWidth="1"/>
    <col min="12962" max="12970" width="7.42578125" style="6" bestFit="1" customWidth="1"/>
    <col min="12971" max="12971" width="6.7109375" style="6" bestFit="1" customWidth="1"/>
    <col min="12972" max="12972" width="6.42578125" style="6" bestFit="1" customWidth="1"/>
    <col min="12973" max="12977" width="7.42578125" style="6" bestFit="1" customWidth="1"/>
    <col min="12978" max="13179" width="9.140625" style="6"/>
    <col min="13180" max="13180" width="25.7109375" style="6" customWidth="1"/>
    <col min="13181" max="13181" width="5.5703125" style="6" customWidth="1"/>
    <col min="13182" max="13182" width="5.28515625" style="6" customWidth="1"/>
    <col min="13183" max="13183" width="5.5703125" style="6" customWidth="1"/>
    <col min="13184" max="13184" width="5.28515625" style="6" customWidth="1"/>
    <col min="13185" max="13185" width="5.5703125" style="6" customWidth="1"/>
    <col min="13186" max="13186" width="5.28515625" style="6" customWidth="1"/>
    <col min="13187" max="13187" width="5.5703125" style="6" customWidth="1"/>
    <col min="13188" max="13188" width="5.28515625" style="6" customWidth="1"/>
    <col min="13189" max="13189" width="5.5703125" style="6" customWidth="1"/>
    <col min="13190" max="13190" width="5.28515625" style="6" customWidth="1"/>
    <col min="13191" max="13192" width="9.140625" style="6"/>
    <col min="13193" max="13193" width="5.5703125" style="6" customWidth="1"/>
    <col min="13194" max="13194" width="5.28515625" style="6" customWidth="1"/>
    <col min="13195" max="13195" width="5.5703125" style="6" customWidth="1"/>
    <col min="13196" max="13196" width="5.28515625" style="6" customWidth="1"/>
    <col min="13197" max="13197" width="5.5703125" style="6" customWidth="1"/>
    <col min="13198" max="13198" width="5.28515625" style="6" customWidth="1"/>
    <col min="13199" max="13199" width="5.5703125" style="6" customWidth="1"/>
    <col min="13200" max="13200" width="5.28515625" style="6" customWidth="1"/>
    <col min="13201" max="13201" width="5.5703125" style="6" customWidth="1"/>
    <col min="13202" max="13202" width="5.28515625" style="6" customWidth="1"/>
    <col min="13203" max="13203" width="9.140625" style="6"/>
    <col min="13204" max="13204" width="10.28515625" style="6" customWidth="1"/>
    <col min="13205" max="13205" width="9" style="6" customWidth="1"/>
    <col min="13206" max="13206" width="9.140625" style="6"/>
    <col min="13207" max="13207" width="10.28515625" style="6" customWidth="1"/>
    <col min="13208" max="13209" width="7.42578125" style="6" bestFit="1" customWidth="1"/>
    <col min="13210" max="13210" width="9.140625" style="6"/>
    <col min="13211" max="13211" width="10.28515625" style="6" customWidth="1"/>
    <col min="13212" max="13215" width="7.42578125" style="6" bestFit="1" customWidth="1"/>
    <col min="13216" max="13216" width="9.140625" style="6"/>
    <col min="13217" max="13217" width="9.7109375" style="6" customWidth="1"/>
    <col min="13218" max="13226" width="7.42578125" style="6" bestFit="1" customWidth="1"/>
    <col min="13227" max="13227" width="6.7109375" style="6" bestFit="1" customWidth="1"/>
    <col min="13228" max="13228" width="6.42578125" style="6" bestFit="1" customWidth="1"/>
    <col min="13229" max="13233" width="7.42578125" style="6" bestFit="1" customWidth="1"/>
    <col min="13234" max="13435" width="9.140625" style="6"/>
    <col min="13436" max="13436" width="25.7109375" style="6" customWidth="1"/>
    <col min="13437" max="13437" width="5.5703125" style="6" customWidth="1"/>
    <col min="13438" max="13438" width="5.28515625" style="6" customWidth="1"/>
    <col min="13439" max="13439" width="5.5703125" style="6" customWidth="1"/>
    <col min="13440" max="13440" width="5.28515625" style="6" customWidth="1"/>
    <col min="13441" max="13441" width="5.5703125" style="6" customWidth="1"/>
    <col min="13442" max="13442" width="5.28515625" style="6" customWidth="1"/>
    <col min="13443" max="13443" width="5.5703125" style="6" customWidth="1"/>
    <col min="13444" max="13444" width="5.28515625" style="6" customWidth="1"/>
    <col min="13445" max="13445" width="5.5703125" style="6" customWidth="1"/>
    <col min="13446" max="13446" width="5.28515625" style="6" customWidth="1"/>
    <col min="13447" max="13448" width="9.140625" style="6"/>
    <col min="13449" max="13449" width="5.5703125" style="6" customWidth="1"/>
    <col min="13450" max="13450" width="5.28515625" style="6" customWidth="1"/>
    <col min="13451" max="13451" width="5.5703125" style="6" customWidth="1"/>
    <col min="13452" max="13452" width="5.28515625" style="6" customWidth="1"/>
    <col min="13453" max="13453" width="5.5703125" style="6" customWidth="1"/>
    <col min="13454" max="13454" width="5.28515625" style="6" customWidth="1"/>
    <col min="13455" max="13455" width="5.5703125" style="6" customWidth="1"/>
    <col min="13456" max="13456" width="5.28515625" style="6" customWidth="1"/>
    <col min="13457" max="13457" width="5.5703125" style="6" customWidth="1"/>
    <col min="13458" max="13458" width="5.28515625" style="6" customWidth="1"/>
    <col min="13459" max="13459" width="9.140625" style="6"/>
    <col min="13460" max="13460" width="10.28515625" style="6" customWidth="1"/>
    <col min="13461" max="13461" width="9" style="6" customWidth="1"/>
    <col min="13462" max="13462" width="9.140625" style="6"/>
    <col min="13463" max="13463" width="10.28515625" style="6" customWidth="1"/>
    <col min="13464" max="13465" width="7.42578125" style="6" bestFit="1" customWidth="1"/>
    <col min="13466" max="13466" width="9.140625" style="6"/>
    <col min="13467" max="13467" width="10.28515625" style="6" customWidth="1"/>
    <col min="13468" max="13471" width="7.42578125" style="6" bestFit="1" customWidth="1"/>
    <col min="13472" max="13472" width="9.140625" style="6"/>
    <col min="13473" max="13473" width="9.7109375" style="6" customWidth="1"/>
    <col min="13474" max="13482" width="7.42578125" style="6" bestFit="1" customWidth="1"/>
    <col min="13483" max="13483" width="6.7109375" style="6" bestFit="1" customWidth="1"/>
    <col min="13484" max="13484" width="6.42578125" style="6" bestFit="1" customWidth="1"/>
    <col min="13485" max="13489" width="7.42578125" style="6" bestFit="1" customWidth="1"/>
    <col min="13490" max="13691" width="9.140625" style="6"/>
    <col min="13692" max="13692" width="25.7109375" style="6" customWidth="1"/>
    <col min="13693" max="13693" width="5.5703125" style="6" customWidth="1"/>
    <col min="13694" max="13694" width="5.28515625" style="6" customWidth="1"/>
    <col min="13695" max="13695" width="5.5703125" style="6" customWidth="1"/>
    <col min="13696" max="13696" width="5.28515625" style="6" customWidth="1"/>
    <col min="13697" max="13697" width="5.5703125" style="6" customWidth="1"/>
    <col min="13698" max="13698" width="5.28515625" style="6" customWidth="1"/>
    <col min="13699" max="13699" width="5.5703125" style="6" customWidth="1"/>
    <col min="13700" max="13700" width="5.28515625" style="6" customWidth="1"/>
    <col min="13701" max="13701" width="5.5703125" style="6" customWidth="1"/>
    <col min="13702" max="13702" width="5.28515625" style="6" customWidth="1"/>
    <col min="13703" max="13704" width="9.140625" style="6"/>
    <col min="13705" max="13705" width="5.5703125" style="6" customWidth="1"/>
    <col min="13706" max="13706" width="5.28515625" style="6" customWidth="1"/>
    <col min="13707" max="13707" width="5.5703125" style="6" customWidth="1"/>
    <col min="13708" max="13708" width="5.28515625" style="6" customWidth="1"/>
    <col min="13709" max="13709" width="5.5703125" style="6" customWidth="1"/>
    <col min="13710" max="13710" width="5.28515625" style="6" customWidth="1"/>
    <col min="13711" max="13711" width="5.5703125" style="6" customWidth="1"/>
    <col min="13712" max="13712" width="5.28515625" style="6" customWidth="1"/>
    <col min="13713" max="13713" width="5.5703125" style="6" customWidth="1"/>
    <col min="13714" max="13714" width="5.28515625" style="6" customWidth="1"/>
    <col min="13715" max="13715" width="9.140625" style="6"/>
    <col min="13716" max="13716" width="10.28515625" style="6" customWidth="1"/>
    <col min="13717" max="13717" width="9" style="6" customWidth="1"/>
    <col min="13718" max="13718" width="9.140625" style="6"/>
    <col min="13719" max="13719" width="10.28515625" style="6" customWidth="1"/>
    <col min="13720" max="13721" width="7.42578125" style="6" bestFit="1" customWidth="1"/>
    <col min="13722" max="13722" width="9.140625" style="6"/>
    <col min="13723" max="13723" width="10.28515625" style="6" customWidth="1"/>
    <col min="13724" max="13727" width="7.42578125" style="6" bestFit="1" customWidth="1"/>
    <col min="13728" max="13728" width="9.140625" style="6"/>
    <col min="13729" max="13729" width="9.7109375" style="6" customWidth="1"/>
    <col min="13730" max="13738" width="7.42578125" style="6" bestFit="1" customWidth="1"/>
    <col min="13739" max="13739" width="6.7109375" style="6" bestFit="1" customWidth="1"/>
    <col min="13740" max="13740" width="6.42578125" style="6" bestFit="1" customWidth="1"/>
    <col min="13741" max="13745" width="7.42578125" style="6" bestFit="1" customWidth="1"/>
    <col min="13746" max="13947" width="9.140625" style="6"/>
    <col min="13948" max="13948" width="25.7109375" style="6" customWidth="1"/>
    <col min="13949" max="13949" width="5.5703125" style="6" customWidth="1"/>
    <col min="13950" max="13950" width="5.28515625" style="6" customWidth="1"/>
    <col min="13951" max="13951" width="5.5703125" style="6" customWidth="1"/>
    <col min="13952" max="13952" width="5.28515625" style="6" customWidth="1"/>
    <col min="13953" max="13953" width="5.5703125" style="6" customWidth="1"/>
    <col min="13954" max="13954" width="5.28515625" style="6" customWidth="1"/>
    <col min="13955" max="13955" width="5.5703125" style="6" customWidth="1"/>
    <col min="13956" max="13956" width="5.28515625" style="6" customWidth="1"/>
    <col min="13957" max="13957" width="5.5703125" style="6" customWidth="1"/>
    <col min="13958" max="13958" width="5.28515625" style="6" customWidth="1"/>
    <col min="13959" max="13960" width="9.140625" style="6"/>
    <col min="13961" max="13961" width="5.5703125" style="6" customWidth="1"/>
    <col min="13962" max="13962" width="5.28515625" style="6" customWidth="1"/>
    <col min="13963" max="13963" width="5.5703125" style="6" customWidth="1"/>
    <col min="13964" max="13964" width="5.28515625" style="6" customWidth="1"/>
    <col min="13965" max="13965" width="5.5703125" style="6" customWidth="1"/>
    <col min="13966" max="13966" width="5.28515625" style="6" customWidth="1"/>
    <col min="13967" max="13967" width="5.5703125" style="6" customWidth="1"/>
    <col min="13968" max="13968" width="5.28515625" style="6" customWidth="1"/>
    <col min="13969" max="13969" width="5.5703125" style="6" customWidth="1"/>
    <col min="13970" max="13970" width="5.28515625" style="6" customWidth="1"/>
    <col min="13971" max="13971" width="9.140625" style="6"/>
    <col min="13972" max="13972" width="10.28515625" style="6" customWidth="1"/>
    <col min="13973" max="13973" width="9" style="6" customWidth="1"/>
    <col min="13974" max="13974" width="9.140625" style="6"/>
    <col min="13975" max="13975" width="10.28515625" style="6" customWidth="1"/>
    <col min="13976" max="13977" width="7.42578125" style="6" bestFit="1" customWidth="1"/>
    <col min="13978" max="13978" width="9.140625" style="6"/>
    <col min="13979" max="13979" width="10.28515625" style="6" customWidth="1"/>
    <col min="13980" max="13983" width="7.42578125" style="6" bestFit="1" customWidth="1"/>
    <col min="13984" max="13984" width="9.140625" style="6"/>
    <col min="13985" max="13985" width="9.7109375" style="6" customWidth="1"/>
    <col min="13986" max="13994" width="7.42578125" style="6" bestFit="1" customWidth="1"/>
    <col min="13995" max="13995" width="6.7109375" style="6" bestFit="1" customWidth="1"/>
    <col min="13996" max="13996" width="6.42578125" style="6" bestFit="1" customWidth="1"/>
    <col min="13997" max="14001" width="7.42578125" style="6" bestFit="1" customWidth="1"/>
    <col min="14002" max="14203" width="9.140625" style="6"/>
    <col min="14204" max="14204" width="25.7109375" style="6" customWidth="1"/>
    <col min="14205" max="14205" width="5.5703125" style="6" customWidth="1"/>
    <col min="14206" max="14206" width="5.28515625" style="6" customWidth="1"/>
    <col min="14207" max="14207" width="5.5703125" style="6" customWidth="1"/>
    <col min="14208" max="14208" width="5.28515625" style="6" customWidth="1"/>
    <col min="14209" max="14209" width="5.5703125" style="6" customWidth="1"/>
    <col min="14210" max="14210" width="5.28515625" style="6" customWidth="1"/>
    <col min="14211" max="14211" width="5.5703125" style="6" customWidth="1"/>
    <col min="14212" max="14212" width="5.28515625" style="6" customWidth="1"/>
    <col min="14213" max="14213" width="5.5703125" style="6" customWidth="1"/>
    <col min="14214" max="14214" width="5.28515625" style="6" customWidth="1"/>
    <col min="14215" max="14216" width="9.140625" style="6"/>
    <col min="14217" max="14217" width="5.5703125" style="6" customWidth="1"/>
    <col min="14218" max="14218" width="5.28515625" style="6" customWidth="1"/>
    <col min="14219" max="14219" width="5.5703125" style="6" customWidth="1"/>
    <col min="14220" max="14220" width="5.28515625" style="6" customWidth="1"/>
    <col min="14221" max="14221" width="5.5703125" style="6" customWidth="1"/>
    <col min="14222" max="14222" width="5.28515625" style="6" customWidth="1"/>
    <col min="14223" max="14223" width="5.5703125" style="6" customWidth="1"/>
    <col min="14224" max="14224" width="5.28515625" style="6" customWidth="1"/>
    <col min="14225" max="14225" width="5.5703125" style="6" customWidth="1"/>
    <col min="14226" max="14226" width="5.28515625" style="6" customWidth="1"/>
    <col min="14227" max="14227" width="9.140625" style="6"/>
    <col min="14228" max="14228" width="10.28515625" style="6" customWidth="1"/>
    <col min="14229" max="14229" width="9" style="6" customWidth="1"/>
    <col min="14230" max="14230" width="9.140625" style="6"/>
    <col min="14231" max="14231" width="10.28515625" style="6" customWidth="1"/>
    <col min="14232" max="14233" width="7.42578125" style="6" bestFit="1" customWidth="1"/>
    <col min="14234" max="14234" width="9.140625" style="6"/>
    <col min="14235" max="14235" width="10.28515625" style="6" customWidth="1"/>
    <col min="14236" max="14239" width="7.42578125" style="6" bestFit="1" customWidth="1"/>
    <col min="14240" max="14240" width="9.140625" style="6"/>
    <col min="14241" max="14241" width="9.7109375" style="6" customWidth="1"/>
    <col min="14242" max="14250" width="7.42578125" style="6" bestFit="1" customWidth="1"/>
    <col min="14251" max="14251" width="6.7109375" style="6" bestFit="1" customWidth="1"/>
    <col min="14252" max="14252" width="6.42578125" style="6" bestFit="1" customWidth="1"/>
    <col min="14253" max="14257" width="7.42578125" style="6" bestFit="1" customWidth="1"/>
    <col min="14258" max="14459" width="9.140625" style="6"/>
    <col min="14460" max="14460" width="25.7109375" style="6" customWidth="1"/>
    <col min="14461" max="14461" width="5.5703125" style="6" customWidth="1"/>
    <col min="14462" max="14462" width="5.28515625" style="6" customWidth="1"/>
    <col min="14463" max="14463" width="5.5703125" style="6" customWidth="1"/>
    <col min="14464" max="14464" width="5.28515625" style="6" customWidth="1"/>
    <col min="14465" max="14465" width="5.5703125" style="6" customWidth="1"/>
    <col min="14466" max="14466" width="5.28515625" style="6" customWidth="1"/>
    <col min="14467" max="14467" width="5.5703125" style="6" customWidth="1"/>
    <col min="14468" max="14468" width="5.28515625" style="6" customWidth="1"/>
    <col min="14469" max="14469" width="5.5703125" style="6" customWidth="1"/>
    <col min="14470" max="14470" width="5.28515625" style="6" customWidth="1"/>
    <col min="14471" max="14472" width="9.140625" style="6"/>
    <col min="14473" max="14473" width="5.5703125" style="6" customWidth="1"/>
    <col min="14474" max="14474" width="5.28515625" style="6" customWidth="1"/>
    <col min="14475" max="14475" width="5.5703125" style="6" customWidth="1"/>
    <col min="14476" max="14476" width="5.28515625" style="6" customWidth="1"/>
    <col min="14477" max="14477" width="5.5703125" style="6" customWidth="1"/>
    <col min="14478" max="14478" width="5.28515625" style="6" customWidth="1"/>
    <col min="14479" max="14479" width="5.5703125" style="6" customWidth="1"/>
    <col min="14480" max="14480" width="5.28515625" style="6" customWidth="1"/>
    <col min="14481" max="14481" width="5.5703125" style="6" customWidth="1"/>
    <col min="14482" max="14482" width="5.28515625" style="6" customWidth="1"/>
    <col min="14483" max="14483" width="9.140625" style="6"/>
    <col min="14484" max="14484" width="10.28515625" style="6" customWidth="1"/>
    <col min="14485" max="14485" width="9" style="6" customWidth="1"/>
    <col min="14486" max="14486" width="9.140625" style="6"/>
    <col min="14487" max="14487" width="10.28515625" style="6" customWidth="1"/>
    <col min="14488" max="14489" width="7.42578125" style="6" bestFit="1" customWidth="1"/>
    <col min="14490" max="14490" width="9.140625" style="6"/>
    <col min="14491" max="14491" width="10.28515625" style="6" customWidth="1"/>
    <col min="14492" max="14495" width="7.42578125" style="6" bestFit="1" customWidth="1"/>
    <col min="14496" max="14496" width="9.140625" style="6"/>
    <col min="14497" max="14497" width="9.7109375" style="6" customWidth="1"/>
    <col min="14498" max="14506" width="7.42578125" style="6" bestFit="1" customWidth="1"/>
    <col min="14507" max="14507" width="6.7109375" style="6" bestFit="1" customWidth="1"/>
    <col min="14508" max="14508" width="6.42578125" style="6" bestFit="1" customWidth="1"/>
    <col min="14509" max="14513" width="7.42578125" style="6" bestFit="1" customWidth="1"/>
    <col min="14514" max="14715" width="9.140625" style="6"/>
    <col min="14716" max="14716" width="25.7109375" style="6" customWidth="1"/>
    <col min="14717" max="14717" width="5.5703125" style="6" customWidth="1"/>
    <col min="14718" max="14718" width="5.28515625" style="6" customWidth="1"/>
    <col min="14719" max="14719" width="5.5703125" style="6" customWidth="1"/>
    <col min="14720" max="14720" width="5.28515625" style="6" customWidth="1"/>
    <col min="14721" max="14721" width="5.5703125" style="6" customWidth="1"/>
    <col min="14722" max="14722" width="5.28515625" style="6" customWidth="1"/>
    <col min="14723" max="14723" width="5.5703125" style="6" customWidth="1"/>
    <col min="14724" max="14724" width="5.28515625" style="6" customWidth="1"/>
    <col min="14725" max="14725" width="5.5703125" style="6" customWidth="1"/>
    <col min="14726" max="14726" width="5.28515625" style="6" customWidth="1"/>
    <col min="14727" max="14728" width="9.140625" style="6"/>
    <col min="14729" max="14729" width="5.5703125" style="6" customWidth="1"/>
    <col min="14730" max="14730" width="5.28515625" style="6" customWidth="1"/>
    <col min="14731" max="14731" width="5.5703125" style="6" customWidth="1"/>
    <col min="14732" max="14732" width="5.28515625" style="6" customWidth="1"/>
    <col min="14733" max="14733" width="5.5703125" style="6" customWidth="1"/>
    <col min="14734" max="14734" width="5.28515625" style="6" customWidth="1"/>
    <col min="14735" max="14735" width="5.5703125" style="6" customWidth="1"/>
    <col min="14736" max="14736" width="5.28515625" style="6" customWidth="1"/>
    <col min="14737" max="14737" width="5.5703125" style="6" customWidth="1"/>
    <col min="14738" max="14738" width="5.28515625" style="6" customWidth="1"/>
    <col min="14739" max="14739" width="9.140625" style="6"/>
    <col min="14740" max="14740" width="10.28515625" style="6" customWidth="1"/>
    <col min="14741" max="14741" width="9" style="6" customWidth="1"/>
    <col min="14742" max="14742" width="9.140625" style="6"/>
    <col min="14743" max="14743" width="10.28515625" style="6" customWidth="1"/>
    <col min="14744" max="14745" width="7.42578125" style="6" bestFit="1" customWidth="1"/>
    <col min="14746" max="14746" width="9.140625" style="6"/>
    <col min="14747" max="14747" width="10.28515625" style="6" customWidth="1"/>
    <col min="14748" max="14751" width="7.42578125" style="6" bestFit="1" customWidth="1"/>
    <col min="14752" max="14752" width="9.140625" style="6"/>
    <col min="14753" max="14753" width="9.7109375" style="6" customWidth="1"/>
    <col min="14754" max="14762" width="7.42578125" style="6" bestFit="1" customWidth="1"/>
    <col min="14763" max="14763" width="6.7109375" style="6" bestFit="1" customWidth="1"/>
    <col min="14764" max="14764" width="6.42578125" style="6" bestFit="1" customWidth="1"/>
    <col min="14765" max="14769" width="7.42578125" style="6" bestFit="1" customWidth="1"/>
    <col min="14770" max="14971" width="9.140625" style="6"/>
    <col min="14972" max="14972" width="25.7109375" style="6" customWidth="1"/>
    <col min="14973" max="14973" width="5.5703125" style="6" customWidth="1"/>
    <col min="14974" max="14974" width="5.28515625" style="6" customWidth="1"/>
    <col min="14975" max="14975" width="5.5703125" style="6" customWidth="1"/>
    <col min="14976" max="14976" width="5.28515625" style="6" customWidth="1"/>
    <col min="14977" max="14977" width="5.5703125" style="6" customWidth="1"/>
    <col min="14978" max="14978" width="5.28515625" style="6" customWidth="1"/>
    <col min="14979" max="14979" width="5.5703125" style="6" customWidth="1"/>
    <col min="14980" max="14980" width="5.28515625" style="6" customWidth="1"/>
    <col min="14981" max="14981" width="5.5703125" style="6" customWidth="1"/>
    <col min="14982" max="14982" width="5.28515625" style="6" customWidth="1"/>
    <col min="14983" max="14984" width="9.140625" style="6"/>
    <col min="14985" max="14985" width="5.5703125" style="6" customWidth="1"/>
    <col min="14986" max="14986" width="5.28515625" style="6" customWidth="1"/>
    <col min="14987" max="14987" width="5.5703125" style="6" customWidth="1"/>
    <col min="14988" max="14988" width="5.28515625" style="6" customWidth="1"/>
    <col min="14989" max="14989" width="5.5703125" style="6" customWidth="1"/>
    <col min="14990" max="14990" width="5.28515625" style="6" customWidth="1"/>
    <col min="14991" max="14991" width="5.5703125" style="6" customWidth="1"/>
    <col min="14992" max="14992" width="5.28515625" style="6" customWidth="1"/>
    <col min="14993" max="14993" width="5.5703125" style="6" customWidth="1"/>
    <col min="14994" max="14994" width="5.28515625" style="6" customWidth="1"/>
    <col min="14995" max="14995" width="9.140625" style="6"/>
    <col min="14996" max="14996" width="10.28515625" style="6" customWidth="1"/>
    <col min="14997" max="14997" width="9" style="6" customWidth="1"/>
    <col min="14998" max="14998" width="9.140625" style="6"/>
    <col min="14999" max="14999" width="10.28515625" style="6" customWidth="1"/>
    <col min="15000" max="15001" width="7.42578125" style="6" bestFit="1" customWidth="1"/>
    <col min="15002" max="15002" width="9.140625" style="6"/>
    <col min="15003" max="15003" width="10.28515625" style="6" customWidth="1"/>
    <col min="15004" max="15007" width="7.42578125" style="6" bestFit="1" customWidth="1"/>
    <col min="15008" max="15008" width="9.140625" style="6"/>
    <col min="15009" max="15009" width="9.7109375" style="6" customWidth="1"/>
    <col min="15010" max="15018" width="7.42578125" style="6" bestFit="1" customWidth="1"/>
    <col min="15019" max="15019" width="6.7109375" style="6" bestFit="1" customWidth="1"/>
    <col min="15020" max="15020" width="6.42578125" style="6" bestFit="1" customWidth="1"/>
    <col min="15021" max="15025" width="7.42578125" style="6" bestFit="1" customWidth="1"/>
    <col min="15026" max="15227" width="9.140625" style="6"/>
    <col min="15228" max="15228" width="25.7109375" style="6" customWidth="1"/>
    <col min="15229" max="15229" width="5.5703125" style="6" customWidth="1"/>
    <col min="15230" max="15230" width="5.28515625" style="6" customWidth="1"/>
    <col min="15231" max="15231" width="5.5703125" style="6" customWidth="1"/>
    <col min="15232" max="15232" width="5.28515625" style="6" customWidth="1"/>
    <col min="15233" max="15233" width="5.5703125" style="6" customWidth="1"/>
    <col min="15234" max="15234" width="5.28515625" style="6" customWidth="1"/>
    <col min="15235" max="15235" width="5.5703125" style="6" customWidth="1"/>
    <col min="15236" max="15236" width="5.28515625" style="6" customWidth="1"/>
    <col min="15237" max="15237" width="5.5703125" style="6" customWidth="1"/>
    <col min="15238" max="15238" width="5.28515625" style="6" customWidth="1"/>
    <col min="15239" max="15240" width="9.140625" style="6"/>
    <col min="15241" max="15241" width="5.5703125" style="6" customWidth="1"/>
    <col min="15242" max="15242" width="5.28515625" style="6" customWidth="1"/>
    <col min="15243" max="15243" width="5.5703125" style="6" customWidth="1"/>
    <col min="15244" max="15244" width="5.28515625" style="6" customWidth="1"/>
    <col min="15245" max="15245" width="5.5703125" style="6" customWidth="1"/>
    <col min="15246" max="15246" width="5.28515625" style="6" customWidth="1"/>
    <col min="15247" max="15247" width="5.5703125" style="6" customWidth="1"/>
    <col min="15248" max="15248" width="5.28515625" style="6" customWidth="1"/>
    <col min="15249" max="15249" width="5.5703125" style="6" customWidth="1"/>
    <col min="15250" max="15250" width="5.28515625" style="6" customWidth="1"/>
    <col min="15251" max="15251" width="9.140625" style="6"/>
    <col min="15252" max="15252" width="10.28515625" style="6" customWidth="1"/>
    <col min="15253" max="15253" width="9" style="6" customWidth="1"/>
    <col min="15254" max="15254" width="9.140625" style="6"/>
    <col min="15255" max="15255" width="10.28515625" style="6" customWidth="1"/>
    <col min="15256" max="15257" width="7.42578125" style="6" bestFit="1" customWidth="1"/>
    <col min="15258" max="15258" width="9.140625" style="6"/>
    <col min="15259" max="15259" width="10.28515625" style="6" customWidth="1"/>
    <col min="15260" max="15263" width="7.42578125" style="6" bestFit="1" customWidth="1"/>
    <col min="15264" max="15264" width="9.140625" style="6"/>
    <col min="15265" max="15265" width="9.7109375" style="6" customWidth="1"/>
    <col min="15266" max="15274" width="7.42578125" style="6" bestFit="1" customWidth="1"/>
    <col min="15275" max="15275" width="6.7109375" style="6" bestFit="1" customWidth="1"/>
    <col min="15276" max="15276" width="6.42578125" style="6" bestFit="1" customWidth="1"/>
    <col min="15277" max="15281" width="7.42578125" style="6" bestFit="1" customWidth="1"/>
    <col min="15282" max="15483" width="9.140625" style="6"/>
    <col min="15484" max="15484" width="25.7109375" style="6" customWidth="1"/>
    <col min="15485" max="15485" width="5.5703125" style="6" customWidth="1"/>
    <col min="15486" max="15486" width="5.28515625" style="6" customWidth="1"/>
    <col min="15487" max="15487" width="5.5703125" style="6" customWidth="1"/>
    <col min="15488" max="15488" width="5.28515625" style="6" customWidth="1"/>
    <col min="15489" max="15489" width="5.5703125" style="6" customWidth="1"/>
    <col min="15490" max="15490" width="5.28515625" style="6" customWidth="1"/>
    <col min="15491" max="15491" width="5.5703125" style="6" customWidth="1"/>
    <col min="15492" max="15492" width="5.28515625" style="6" customWidth="1"/>
    <col min="15493" max="15493" width="5.5703125" style="6" customWidth="1"/>
    <col min="15494" max="15494" width="5.28515625" style="6" customWidth="1"/>
    <col min="15495" max="15496" width="9.140625" style="6"/>
    <col min="15497" max="15497" width="5.5703125" style="6" customWidth="1"/>
    <col min="15498" max="15498" width="5.28515625" style="6" customWidth="1"/>
    <col min="15499" max="15499" width="5.5703125" style="6" customWidth="1"/>
    <col min="15500" max="15500" width="5.28515625" style="6" customWidth="1"/>
    <col min="15501" max="15501" width="5.5703125" style="6" customWidth="1"/>
    <col min="15502" max="15502" width="5.28515625" style="6" customWidth="1"/>
    <col min="15503" max="15503" width="5.5703125" style="6" customWidth="1"/>
    <col min="15504" max="15504" width="5.28515625" style="6" customWidth="1"/>
    <col min="15505" max="15505" width="5.5703125" style="6" customWidth="1"/>
    <col min="15506" max="15506" width="5.28515625" style="6" customWidth="1"/>
    <col min="15507" max="15507" width="9.140625" style="6"/>
    <col min="15508" max="15508" width="10.28515625" style="6" customWidth="1"/>
    <col min="15509" max="15509" width="9" style="6" customWidth="1"/>
    <col min="15510" max="15510" width="9.140625" style="6"/>
    <col min="15511" max="15511" width="10.28515625" style="6" customWidth="1"/>
    <col min="15512" max="15513" width="7.42578125" style="6" bestFit="1" customWidth="1"/>
    <col min="15514" max="15514" width="9.140625" style="6"/>
    <col min="15515" max="15515" width="10.28515625" style="6" customWidth="1"/>
    <col min="15516" max="15519" width="7.42578125" style="6" bestFit="1" customWidth="1"/>
    <col min="15520" max="15520" width="9.140625" style="6"/>
    <col min="15521" max="15521" width="9.7109375" style="6" customWidth="1"/>
    <col min="15522" max="15530" width="7.42578125" style="6" bestFit="1" customWidth="1"/>
    <col min="15531" max="15531" width="6.7109375" style="6" bestFit="1" customWidth="1"/>
    <col min="15532" max="15532" width="6.42578125" style="6" bestFit="1" customWidth="1"/>
    <col min="15533" max="15537" width="7.42578125" style="6" bestFit="1" customWidth="1"/>
    <col min="15538" max="15739" width="9.140625" style="6"/>
    <col min="15740" max="15740" width="25.7109375" style="6" customWidth="1"/>
    <col min="15741" max="15741" width="5.5703125" style="6" customWidth="1"/>
    <col min="15742" max="15742" width="5.28515625" style="6" customWidth="1"/>
    <col min="15743" max="15743" width="5.5703125" style="6" customWidth="1"/>
    <col min="15744" max="15744" width="5.28515625" style="6" customWidth="1"/>
    <col min="15745" max="15745" width="5.5703125" style="6" customWidth="1"/>
    <col min="15746" max="15746" width="5.28515625" style="6" customWidth="1"/>
    <col min="15747" max="15747" width="5.5703125" style="6" customWidth="1"/>
    <col min="15748" max="15748" width="5.28515625" style="6" customWidth="1"/>
    <col min="15749" max="15749" width="5.5703125" style="6" customWidth="1"/>
    <col min="15750" max="15750" width="5.28515625" style="6" customWidth="1"/>
    <col min="15751" max="15752" width="9.140625" style="6"/>
    <col min="15753" max="15753" width="5.5703125" style="6" customWidth="1"/>
    <col min="15754" max="15754" width="5.28515625" style="6" customWidth="1"/>
    <col min="15755" max="15755" width="5.5703125" style="6" customWidth="1"/>
    <col min="15756" max="15756" width="5.28515625" style="6" customWidth="1"/>
    <col min="15757" max="15757" width="5.5703125" style="6" customWidth="1"/>
    <col min="15758" max="15758" width="5.28515625" style="6" customWidth="1"/>
    <col min="15759" max="15759" width="5.5703125" style="6" customWidth="1"/>
    <col min="15760" max="15760" width="5.28515625" style="6" customWidth="1"/>
    <col min="15761" max="15761" width="5.5703125" style="6" customWidth="1"/>
    <col min="15762" max="15762" width="5.28515625" style="6" customWidth="1"/>
    <col min="15763" max="15763" width="9.140625" style="6"/>
    <col min="15764" max="15764" width="10.28515625" style="6" customWidth="1"/>
    <col min="15765" max="15765" width="9" style="6" customWidth="1"/>
    <col min="15766" max="15766" width="9.140625" style="6"/>
    <col min="15767" max="15767" width="10.28515625" style="6" customWidth="1"/>
    <col min="15768" max="15769" width="7.42578125" style="6" bestFit="1" customWidth="1"/>
    <col min="15770" max="15770" width="9.140625" style="6"/>
    <col min="15771" max="15771" width="10.28515625" style="6" customWidth="1"/>
    <col min="15772" max="15775" width="7.42578125" style="6" bestFit="1" customWidth="1"/>
    <col min="15776" max="15776" width="9.140625" style="6"/>
    <col min="15777" max="15777" width="9.7109375" style="6" customWidth="1"/>
    <col min="15778" max="15786" width="7.42578125" style="6" bestFit="1" customWidth="1"/>
    <col min="15787" max="15787" width="6.7109375" style="6" bestFit="1" customWidth="1"/>
    <col min="15788" max="15788" width="6.42578125" style="6" bestFit="1" customWidth="1"/>
    <col min="15789" max="15793" width="7.42578125" style="6" bestFit="1" customWidth="1"/>
    <col min="15794" max="15995" width="9.140625" style="6"/>
    <col min="15996" max="15996" width="25.7109375" style="6" customWidth="1"/>
    <col min="15997" max="15997" width="5.5703125" style="6" customWidth="1"/>
    <col min="15998" max="15998" width="5.28515625" style="6" customWidth="1"/>
    <col min="15999" max="15999" width="5.5703125" style="6" customWidth="1"/>
    <col min="16000" max="16000" width="5.28515625" style="6" customWidth="1"/>
    <col min="16001" max="16001" width="5.5703125" style="6" customWidth="1"/>
    <col min="16002" max="16002" width="5.28515625" style="6" customWidth="1"/>
    <col min="16003" max="16003" width="5.5703125" style="6" customWidth="1"/>
    <col min="16004" max="16004" width="5.28515625" style="6" customWidth="1"/>
    <col min="16005" max="16005" width="5.5703125" style="6" customWidth="1"/>
    <col min="16006" max="16006" width="5.28515625" style="6" customWidth="1"/>
    <col min="16007" max="16008" width="9.140625" style="6"/>
    <col min="16009" max="16009" width="5.5703125" style="6" customWidth="1"/>
    <col min="16010" max="16010" width="5.28515625" style="6" customWidth="1"/>
    <col min="16011" max="16011" width="5.5703125" style="6" customWidth="1"/>
    <col min="16012" max="16012" width="5.28515625" style="6" customWidth="1"/>
    <col min="16013" max="16013" width="5.5703125" style="6" customWidth="1"/>
    <col min="16014" max="16014" width="5.28515625" style="6" customWidth="1"/>
    <col min="16015" max="16015" width="5.5703125" style="6" customWidth="1"/>
    <col min="16016" max="16016" width="5.28515625" style="6" customWidth="1"/>
    <col min="16017" max="16017" width="5.5703125" style="6" customWidth="1"/>
    <col min="16018" max="16018" width="5.28515625" style="6" customWidth="1"/>
    <col min="16019" max="16019" width="9.140625" style="6"/>
    <col min="16020" max="16020" width="10.28515625" style="6" customWidth="1"/>
    <col min="16021" max="16021" width="9" style="6" customWidth="1"/>
    <col min="16022" max="16022" width="9.140625" style="6"/>
    <col min="16023" max="16023" width="10.28515625" style="6" customWidth="1"/>
    <col min="16024" max="16025" width="7.42578125" style="6" bestFit="1" customWidth="1"/>
    <col min="16026" max="16026" width="9.140625" style="6"/>
    <col min="16027" max="16027" width="10.28515625" style="6" customWidth="1"/>
    <col min="16028" max="16031" width="7.42578125" style="6" bestFit="1" customWidth="1"/>
    <col min="16032" max="16032" width="9.140625" style="6"/>
    <col min="16033" max="16033" width="9.7109375" style="6" customWidth="1"/>
    <col min="16034" max="16042" width="7.42578125" style="6" bestFit="1" customWidth="1"/>
    <col min="16043" max="16043" width="6.7109375" style="6" bestFit="1" customWidth="1"/>
    <col min="16044" max="16044" width="6.42578125" style="6" bestFit="1" customWidth="1"/>
    <col min="16045" max="16049" width="7.42578125" style="6" bestFit="1" customWidth="1"/>
    <col min="16050" max="16352" width="9.140625" style="6"/>
    <col min="16353" max="16384" width="8.85546875" style="6" customWidth="1"/>
  </cols>
  <sheetData>
    <row r="1" spans="1:68" ht="15" customHeight="1">
      <c r="A1" s="4" t="s">
        <v>148</v>
      </c>
      <c r="C1" s="4"/>
      <c r="D1" s="4"/>
      <c r="E1" s="4"/>
      <c r="F1" s="4"/>
      <c r="G1" s="4"/>
      <c r="H1" s="4"/>
      <c r="I1" s="128"/>
      <c r="J1" s="128"/>
      <c r="K1" s="128"/>
      <c r="L1" s="128"/>
      <c r="M1" s="128"/>
      <c r="N1" s="128"/>
      <c r="P1" s="4"/>
      <c r="Q1" s="4"/>
      <c r="R1" s="4"/>
      <c r="S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H1" s="4"/>
      <c r="AI1" s="4"/>
      <c r="AJ1" s="4"/>
      <c r="AK1" s="4"/>
      <c r="AL1" s="4"/>
      <c r="AM1" s="4"/>
      <c r="AN1" s="4"/>
      <c r="AO1" s="4"/>
      <c r="AP1" s="4"/>
      <c r="AQ1" s="4"/>
      <c r="AS1" s="4"/>
      <c r="AT1" s="4"/>
      <c r="AU1" s="4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L1" s="4"/>
      <c r="BM1" s="4"/>
      <c r="BN1" s="4"/>
      <c r="BO1" s="4"/>
      <c r="BP1" s="2"/>
    </row>
    <row r="2" spans="1:68">
      <c r="Q2" s="47"/>
      <c r="R2" s="47"/>
      <c r="S2" s="47"/>
    </row>
    <row r="3" spans="1:68" ht="15" customHeight="1">
      <c r="A3" s="7" t="s">
        <v>112</v>
      </c>
      <c r="C3" s="15"/>
      <c r="D3" s="15"/>
      <c r="E3" s="15"/>
      <c r="F3" s="15"/>
      <c r="G3" s="15"/>
      <c r="H3" s="7"/>
      <c r="I3" s="15"/>
      <c r="J3" s="15"/>
      <c r="K3" s="15"/>
      <c r="L3" s="15"/>
      <c r="M3" s="15"/>
      <c r="N3" s="15"/>
      <c r="P3" s="7"/>
      <c r="Q3" s="15"/>
      <c r="R3" s="15"/>
      <c r="S3" s="15"/>
      <c r="U3" s="7"/>
      <c r="V3" s="47"/>
      <c r="W3" s="47" t="s">
        <v>409</v>
      </c>
      <c r="X3" s="47" t="s">
        <v>410</v>
      </c>
      <c r="Y3" s="47" t="s">
        <v>409</v>
      </c>
      <c r="Z3" s="47" t="s">
        <v>410</v>
      </c>
      <c r="AA3" s="47"/>
      <c r="AB3" s="47"/>
      <c r="AC3" s="47"/>
      <c r="AD3" s="47" t="s">
        <v>409</v>
      </c>
      <c r="AE3" s="47" t="s">
        <v>410</v>
      </c>
      <c r="AF3" s="47"/>
      <c r="AH3" s="7"/>
      <c r="AI3" s="88"/>
      <c r="AJ3" s="47" t="s">
        <v>409</v>
      </c>
      <c r="AK3" s="47" t="s">
        <v>410</v>
      </c>
      <c r="AL3" s="47" t="s">
        <v>409</v>
      </c>
      <c r="AM3" s="47" t="s">
        <v>410</v>
      </c>
      <c r="AN3" s="47" t="s">
        <v>409</v>
      </c>
      <c r="AO3" s="47" t="s">
        <v>410</v>
      </c>
      <c r="AP3" s="88"/>
      <c r="AQ3" s="88"/>
      <c r="AS3" s="7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L3" s="7"/>
      <c r="BM3" s="88"/>
      <c r="BN3" s="88"/>
      <c r="BO3" s="88"/>
      <c r="BP3" s="88"/>
    </row>
    <row r="4" spans="1:68" ht="15" customHeight="1">
      <c r="C4" s="28" t="s">
        <v>220</v>
      </c>
      <c r="D4" s="28" t="s">
        <v>113</v>
      </c>
      <c r="E4" s="28" t="s">
        <v>338</v>
      </c>
      <c r="F4" s="28" t="s">
        <v>483</v>
      </c>
      <c r="G4" s="15"/>
      <c r="I4" s="28" t="s">
        <v>269</v>
      </c>
      <c r="J4" s="28" t="s">
        <v>328</v>
      </c>
      <c r="K4" s="28" t="s">
        <v>332</v>
      </c>
      <c r="L4" s="28" t="s">
        <v>133</v>
      </c>
      <c r="M4" s="28" t="s">
        <v>63</v>
      </c>
      <c r="N4" s="28" t="s">
        <v>120</v>
      </c>
      <c r="Q4" s="28" t="s">
        <v>317</v>
      </c>
      <c r="R4" s="28" t="s">
        <v>332</v>
      </c>
      <c r="S4" s="28" t="s">
        <v>63</v>
      </c>
      <c r="V4" s="28" t="s">
        <v>220</v>
      </c>
      <c r="W4" s="28" t="s">
        <v>416</v>
      </c>
      <c r="X4" s="28" t="s">
        <v>416</v>
      </c>
      <c r="Y4" s="28" t="s">
        <v>460</v>
      </c>
      <c r="Z4" s="28" t="s">
        <v>460</v>
      </c>
      <c r="AA4" s="28" t="s">
        <v>483</v>
      </c>
      <c r="AB4" s="28" t="s">
        <v>355</v>
      </c>
      <c r="AC4" s="28" t="s">
        <v>120</v>
      </c>
      <c r="AD4" s="28" t="s">
        <v>422</v>
      </c>
      <c r="AE4" s="28" t="s">
        <v>422</v>
      </c>
      <c r="AF4" s="28" t="s">
        <v>473</v>
      </c>
      <c r="AI4" s="28" t="s">
        <v>313</v>
      </c>
      <c r="AJ4" s="28" t="s">
        <v>416</v>
      </c>
      <c r="AK4" s="28" t="s">
        <v>416</v>
      </c>
      <c r="AL4" s="28" t="s">
        <v>403</v>
      </c>
      <c r="AM4" s="28" t="s">
        <v>403</v>
      </c>
      <c r="AN4" s="28" t="s">
        <v>460</v>
      </c>
      <c r="AO4" s="28" t="s">
        <v>460</v>
      </c>
      <c r="AP4" s="28" t="s">
        <v>345</v>
      </c>
      <c r="AQ4" s="28" t="s">
        <v>483</v>
      </c>
      <c r="AT4" s="28" t="s">
        <v>222</v>
      </c>
      <c r="AU4" s="28" t="s">
        <v>222</v>
      </c>
      <c r="AV4" s="28" t="s">
        <v>355</v>
      </c>
      <c r="AW4" s="28" t="s">
        <v>355</v>
      </c>
      <c r="AX4" s="28" t="s">
        <v>355</v>
      </c>
      <c r="AY4" s="28" t="s">
        <v>355</v>
      </c>
      <c r="AZ4" s="28" t="s">
        <v>120</v>
      </c>
      <c r="BA4" s="28" t="s">
        <v>120</v>
      </c>
      <c r="BB4" s="28" t="s">
        <v>120</v>
      </c>
      <c r="BC4" s="28" t="s">
        <v>120</v>
      </c>
      <c r="BD4" s="28" t="s">
        <v>422</v>
      </c>
      <c r="BE4" s="28" t="s">
        <v>422</v>
      </c>
      <c r="BF4" s="28" t="s">
        <v>422</v>
      </c>
      <c r="BG4" s="28" t="s">
        <v>473</v>
      </c>
      <c r="BH4" s="28" t="s">
        <v>473</v>
      </c>
      <c r="BI4" s="28" t="s">
        <v>473</v>
      </c>
      <c r="BJ4" s="28" t="s">
        <v>473</v>
      </c>
      <c r="BM4" s="28" t="s">
        <v>317</v>
      </c>
      <c r="BN4" s="28" t="s">
        <v>411</v>
      </c>
      <c r="BO4" s="28" t="s">
        <v>345</v>
      </c>
      <c r="BP4" s="28" t="s">
        <v>411</v>
      </c>
    </row>
    <row r="5" spans="1:68" ht="36">
      <c r="A5" s="19" t="s">
        <v>150</v>
      </c>
      <c r="B5" s="22" t="s">
        <v>22</v>
      </c>
      <c r="C5" s="126" t="s">
        <v>342</v>
      </c>
      <c r="D5" s="126" t="s">
        <v>342</v>
      </c>
      <c r="E5" s="126" t="s">
        <v>342</v>
      </c>
      <c r="F5" s="126" t="s">
        <v>342</v>
      </c>
      <c r="G5" s="90"/>
      <c r="H5" s="19" t="s">
        <v>150</v>
      </c>
      <c r="I5" s="126" t="s">
        <v>278</v>
      </c>
      <c r="J5" s="126" t="s">
        <v>278</v>
      </c>
      <c r="K5" s="126" t="s">
        <v>278</v>
      </c>
      <c r="L5" s="126" t="s">
        <v>278</v>
      </c>
      <c r="M5" s="126" t="s">
        <v>250</v>
      </c>
      <c r="N5" s="126" t="s">
        <v>278</v>
      </c>
      <c r="P5" s="19" t="s">
        <v>150</v>
      </c>
      <c r="Q5" s="94" t="s">
        <v>92</v>
      </c>
      <c r="R5" s="94" t="s">
        <v>92</v>
      </c>
      <c r="S5" s="94" t="s">
        <v>431</v>
      </c>
      <c r="U5" s="19" t="s">
        <v>150</v>
      </c>
      <c r="V5" s="73" t="s">
        <v>80</v>
      </c>
      <c r="W5" s="73" t="s">
        <v>80</v>
      </c>
      <c r="X5" s="73" t="s">
        <v>80</v>
      </c>
      <c r="Y5" s="73" t="s">
        <v>80</v>
      </c>
      <c r="Z5" s="73" t="s">
        <v>80</v>
      </c>
      <c r="AA5" s="73" t="s">
        <v>80</v>
      </c>
      <c r="AB5" s="73" t="s">
        <v>80</v>
      </c>
      <c r="AC5" s="73" t="s">
        <v>80</v>
      </c>
      <c r="AD5" s="73" t="s">
        <v>80</v>
      </c>
      <c r="AE5" s="73" t="s">
        <v>80</v>
      </c>
      <c r="AF5" s="73" t="s">
        <v>80</v>
      </c>
      <c r="AH5" s="19" t="s">
        <v>150</v>
      </c>
      <c r="AI5" s="73" t="s">
        <v>74</v>
      </c>
      <c r="AJ5" s="73" t="s">
        <v>74</v>
      </c>
      <c r="AK5" s="73" t="s">
        <v>74</v>
      </c>
      <c r="AL5" s="73" t="s">
        <v>74</v>
      </c>
      <c r="AM5" s="73" t="s">
        <v>74</v>
      </c>
      <c r="AN5" s="73" t="s">
        <v>74</v>
      </c>
      <c r="AO5" s="73" t="s">
        <v>74</v>
      </c>
      <c r="AP5" s="73" t="s">
        <v>74</v>
      </c>
      <c r="AQ5" s="73" t="s">
        <v>74</v>
      </c>
      <c r="AS5" s="19" t="s">
        <v>150</v>
      </c>
      <c r="AT5" s="126" t="s">
        <v>457</v>
      </c>
      <c r="AU5" s="126" t="s">
        <v>95</v>
      </c>
      <c r="AV5" s="126" t="s">
        <v>362</v>
      </c>
      <c r="AW5" s="126" t="s">
        <v>363</v>
      </c>
      <c r="AX5" s="126" t="s">
        <v>364</v>
      </c>
      <c r="AY5" s="126" t="s">
        <v>366</v>
      </c>
      <c r="AZ5" s="126" t="s">
        <v>372</v>
      </c>
      <c r="BA5" s="126" t="s">
        <v>373</v>
      </c>
      <c r="BB5" s="126" t="s">
        <v>374</v>
      </c>
      <c r="BC5" s="126" t="s">
        <v>375</v>
      </c>
      <c r="BD5" s="126" t="s">
        <v>478</v>
      </c>
      <c r="BE5" s="126" t="s">
        <v>479</v>
      </c>
      <c r="BF5" s="126" t="s">
        <v>480</v>
      </c>
      <c r="BG5" s="126" t="s">
        <v>444</v>
      </c>
      <c r="BH5" s="126" t="s">
        <v>445</v>
      </c>
      <c r="BI5" s="126" t="s">
        <v>446</v>
      </c>
      <c r="BJ5" s="126" t="s">
        <v>447</v>
      </c>
      <c r="BL5" s="19" t="s">
        <v>150</v>
      </c>
      <c r="BM5" s="126" t="s">
        <v>435</v>
      </c>
      <c r="BN5" s="126" t="s">
        <v>435</v>
      </c>
      <c r="BO5" s="126" t="s">
        <v>435</v>
      </c>
      <c r="BP5" s="126" t="s">
        <v>432</v>
      </c>
    </row>
    <row r="6" spans="1:68" ht="15" customHeight="1">
      <c r="A6" s="75">
        <v>9801</v>
      </c>
      <c r="B6" s="101" t="s">
        <v>44</v>
      </c>
      <c r="C6" s="75">
        <v>3</v>
      </c>
      <c r="D6" s="75">
        <v>6</v>
      </c>
      <c r="E6" s="75">
        <v>3</v>
      </c>
      <c r="F6" s="75">
        <v>5</v>
      </c>
      <c r="G6" s="134"/>
      <c r="H6" s="75">
        <v>9801</v>
      </c>
      <c r="I6" s="75">
        <v>0</v>
      </c>
      <c r="J6" s="75">
        <v>0</v>
      </c>
      <c r="K6" s="75">
        <v>0</v>
      </c>
      <c r="L6" s="75">
        <v>10</v>
      </c>
      <c r="M6" s="75">
        <v>0</v>
      </c>
      <c r="N6" s="75">
        <v>0</v>
      </c>
      <c r="P6" s="75">
        <v>9801</v>
      </c>
      <c r="Q6" s="76">
        <v>4</v>
      </c>
      <c r="R6" s="76">
        <v>5</v>
      </c>
      <c r="S6" s="76">
        <v>0</v>
      </c>
      <c r="U6" s="75">
        <v>9801</v>
      </c>
      <c r="V6" s="75">
        <v>42</v>
      </c>
      <c r="W6" s="78">
        <v>28.4</v>
      </c>
      <c r="X6" s="78">
        <v>27.9</v>
      </c>
      <c r="Y6" s="78">
        <v>36.64</v>
      </c>
      <c r="Z6" s="78">
        <v>39.04</v>
      </c>
      <c r="AA6" s="78">
        <v>45.39</v>
      </c>
      <c r="AB6" s="75" t="s">
        <v>361</v>
      </c>
      <c r="AC6" s="78">
        <v>47.92</v>
      </c>
      <c r="AD6" s="78">
        <v>37.5</v>
      </c>
      <c r="AE6" s="78">
        <v>38.1</v>
      </c>
      <c r="AF6" s="78">
        <v>44.7</v>
      </c>
      <c r="AH6" s="75">
        <v>9801</v>
      </c>
      <c r="AI6" s="78">
        <v>71.94</v>
      </c>
      <c r="AJ6" s="78">
        <v>77.5</v>
      </c>
      <c r="AK6" s="78">
        <v>77.5</v>
      </c>
      <c r="AL6" s="78">
        <v>78</v>
      </c>
      <c r="AM6" s="78">
        <v>76</v>
      </c>
      <c r="AN6" s="78">
        <v>83.2</v>
      </c>
      <c r="AO6" s="78">
        <v>82.8</v>
      </c>
      <c r="AP6" s="78">
        <v>75.2</v>
      </c>
      <c r="AQ6" s="78">
        <v>78.3</v>
      </c>
      <c r="AS6" s="75">
        <v>9801</v>
      </c>
      <c r="AT6" s="75">
        <v>5</v>
      </c>
      <c r="AU6" s="75" t="s">
        <v>458</v>
      </c>
      <c r="AV6" s="78" t="s">
        <v>361</v>
      </c>
      <c r="AW6" s="78" t="s">
        <v>361</v>
      </c>
      <c r="AX6" s="78" t="s">
        <v>361</v>
      </c>
      <c r="AY6" s="78" t="s">
        <v>361</v>
      </c>
      <c r="AZ6" s="78">
        <v>9.1999999999999993</v>
      </c>
      <c r="BA6" s="78">
        <v>18.399999999999999</v>
      </c>
      <c r="BB6" s="78">
        <v>34</v>
      </c>
      <c r="BC6" s="78">
        <v>1.65</v>
      </c>
      <c r="BD6" s="78">
        <v>39.5</v>
      </c>
      <c r="BE6" s="78">
        <v>10.5</v>
      </c>
      <c r="BF6" s="78">
        <v>21.5</v>
      </c>
      <c r="BG6" s="78">
        <v>57.2</v>
      </c>
      <c r="BH6" s="78">
        <v>2.56</v>
      </c>
      <c r="BI6" s="78">
        <v>9.4</v>
      </c>
      <c r="BJ6" s="78">
        <v>16</v>
      </c>
      <c r="BL6" s="75">
        <v>9801</v>
      </c>
      <c r="BM6" s="78" t="s">
        <v>433</v>
      </c>
      <c r="BN6" s="78" t="s">
        <v>433</v>
      </c>
      <c r="BO6" s="78" t="s">
        <v>433</v>
      </c>
      <c r="BP6" s="78" t="s">
        <v>441</v>
      </c>
    </row>
    <row r="7" spans="1:68" ht="15" customHeight="1">
      <c r="A7" s="76">
        <v>9802</v>
      </c>
      <c r="B7" s="109" t="s">
        <v>45</v>
      </c>
      <c r="C7" s="76">
        <v>3</v>
      </c>
      <c r="D7" s="76" t="s">
        <v>247</v>
      </c>
      <c r="E7" s="76">
        <v>5</v>
      </c>
      <c r="F7" s="76">
        <v>7</v>
      </c>
      <c r="G7" s="134"/>
      <c r="H7" s="76">
        <v>9802</v>
      </c>
      <c r="I7" s="76">
        <v>0</v>
      </c>
      <c r="J7" s="76">
        <v>0</v>
      </c>
      <c r="K7" s="76">
        <v>0</v>
      </c>
      <c r="L7" s="76">
        <v>10</v>
      </c>
      <c r="M7" s="76">
        <v>0</v>
      </c>
      <c r="N7" s="76">
        <v>0</v>
      </c>
      <c r="P7" s="76">
        <v>9802</v>
      </c>
      <c r="Q7" s="76">
        <v>4</v>
      </c>
      <c r="R7" s="76">
        <v>7</v>
      </c>
      <c r="S7" s="76">
        <v>0</v>
      </c>
      <c r="U7" s="76">
        <v>9802</v>
      </c>
      <c r="V7" s="76">
        <v>38</v>
      </c>
      <c r="W7" s="79">
        <v>29.4</v>
      </c>
      <c r="X7" s="79">
        <v>24.3</v>
      </c>
      <c r="Y7" s="79">
        <v>42.92</v>
      </c>
      <c r="Z7" s="79">
        <v>41.8</v>
      </c>
      <c r="AA7" s="79">
        <v>43.85</v>
      </c>
      <c r="AB7" s="76" t="s">
        <v>361</v>
      </c>
      <c r="AC7" s="79">
        <v>47.7</v>
      </c>
      <c r="AD7" s="79">
        <v>37.299999999999997</v>
      </c>
      <c r="AE7" s="79">
        <v>35.299999999999997</v>
      </c>
      <c r="AF7" s="79">
        <v>45.04</v>
      </c>
      <c r="AH7" s="76">
        <v>9802</v>
      </c>
      <c r="AI7" s="79">
        <v>71.84</v>
      </c>
      <c r="AJ7" s="79">
        <v>77.2</v>
      </c>
      <c r="AK7" s="79">
        <v>72.3</v>
      </c>
      <c r="AL7" s="79">
        <v>75.5</v>
      </c>
      <c r="AM7" s="79">
        <v>77</v>
      </c>
      <c r="AN7" s="79">
        <v>84.8</v>
      </c>
      <c r="AO7" s="79">
        <v>83.6</v>
      </c>
      <c r="AP7" s="79">
        <v>71.2</v>
      </c>
      <c r="AQ7" s="79">
        <v>78</v>
      </c>
      <c r="AS7" s="76">
        <v>9802</v>
      </c>
      <c r="AT7" s="76">
        <v>4</v>
      </c>
      <c r="AU7" s="76" t="s">
        <v>458</v>
      </c>
      <c r="AV7" s="79" t="s">
        <v>361</v>
      </c>
      <c r="AW7" s="79" t="s">
        <v>361</v>
      </c>
      <c r="AX7" s="79" t="s">
        <v>361</v>
      </c>
      <c r="AY7" s="79" t="s">
        <v>361</v>
      </c>
      <c r="AZ7" s="79">
        <v>8.1999999999999993</v>
      </c>
      <c r="BA7" s="79">
        <v>17.2</v>
      </c>
      <c r="BB7" s="79">
        <v>40</v>
      </c>
      <c r="BC7" s="79">
        <v>2</v>
      </c>
      <c r="BD7" s="79">
        <v>45.5</v>
      </c>
      <c r="BE7" s="79">
        <v>12</v>
      </c>
      <c r="BF7" s="79">
        <v>26</v>
      </c>
      <c r="BG7" s="79">
        <v>52.2</v>
      </c>
      <c r="BH7" s="79">
        <v>2.35</v>
      </c>
      <c r="BI7" s="79">
        <v>10.1</v>
      </c>
      <c r="BJ7" s="79">
        <v>17.8</v>
      </c>
      <c r="BL7" s="76">
        <v>9802</v>
      </c>
      <c r="BM7" s="79" t="s">
        <v>434</v>
      </c>
      <c r="BN7" s="79" t="s">
        <v>434</v>
      </c>
      <c r="BO7" s="79" t="s">
        <v>434</v>
      </c>
      <c r="BP7" s="79" t="s">
        <v>441</v>
      </c>
    </row>
    <row r="8" spans="1:68" ht="15" customHeight="1">
      <c r="A8" s="76">
        <v>9803</v>
      </c>
      <c r="B8" s="109" t="s">
        <v>151</v>
      </c>
      <c r="C8" s="76">
        <v>3</v>
      </c>
      <c r="D8" s="76">
        <v>6</v>
      </c>
      <c r="E8" s="76">
        <v>3</v>
      </c>
      <c r="F8" s="76">
        <v>6</v>
      </c>
      <c r="G8" s="134"/>
      <c r="H8" s="76">
        <v>9803</v>
      </c>
      <c r="I8" s="76">
        <v>0</v>
      </c>
      <c r="J8" s="76">
        <v>0</v>
      </c>
      <c r="K8" s="76">
        <v>0</v>
      </c>
      <c r="L8" s="76">
        <v>5</v>
      </c>
      <c r="M8" s="76">
        <v>0</v>
      </c>
      <c r="N8" s="76">
        <v>0</v>
      </c>
      <c r="P8" s="76">
        <v>9803</v>
      </c>
      <c r="Q8" s="76">
        <v>1</v>
      </c>
      <c r="R8" s="76">
        <v>7</v>
      </c>
      <c r="S8" s="76">
        <v>0</v>
      </c>
      <c r="U8" s="76">
        <v>9803</v>
      </c>
      <c r="V8" s="76">
        <v>32</v>
      </c>
      <c r="W8" s="79">
        <v>23.5</v>
      </c>
      <c r="X8" s="79">
        <v>23.4</v>
      </c>
      <c r="Y8" s="79">
        <v>39.799999999999997</v>
      </c>
      <c r="Z8" s="79">
        <v>39.04</v>
      </c>
      <c r="AA8" s="79">
        <v>39.049999999999997</v>
      </c>
      <c r="AB8" s="76">
        <v>42.3</v>
      </c>
      <c r="AC8" s="79">
        <v>44.7</v>
      </c>
      <c r="AD8" s="79">
        <v>36.6</v>
      </c>
      <c r="AE8" s="79">
        <v>35.799999999999997</v>
      </c>
      <c r="AF8" s="79">
        <v>43.8</v>
      </c>
      <c r="AH8" s="76">
        <v>9803</v>
      </c>
      <c r="AI8" s="79">
        <v>69.574999999999989</v>
      </c>
      <c r="AJ8" s="79">
        <v>76</v>
      </c>
      <c r="AK8" s="79">
        <v>76.099999999999994</v>
      </c>
      <c r="AL8" s="79">
        <v>73.5</v>
      </c>
      <c r="AM8" s="79">
        <v>73.5</v>
      </c>
      <c r="AN8" s="79">
        <v>84</v>
      </c>
      <c r="AO8" s="79">
        <v>83.6</v>
      </c>
      <c r="AP8" s="79">
        <v>75.7</v>
      </c>
      <c r="AQ8" s="79">
        <v>79.7</v>
      </c>
      <c r="AS8" s="76">
        <v>9803</v>
      </c>
      <c r="AT8" s="76">
        <v>4</v>
      </c>
      <c r="AU8" s="76" t="s">
        <v>458</v>
      </c>
      <c r="AV8" s="79">
        <v>53.45</v>
      </c>
      <c r="AW8" s="79">
        <v>235.5</v>
      </c>
      <c r="AX8" s="79">
        <v>955</v>
      </c>
      <c r="AY8" s="79">
        <v>28.652533856429432</v>
      </c>
      <c r="AZ8" s="79">
        <v>8.6</v>
      </c>
      <c r="BA8" s="79">
        <v>17.600000000000001</v>
      </c>
      <c r="BB8" s="79">
        <v>40</v>
      </c>
      <c r="BC8" s="79">
        <v>1.84</v>
      </c>
      <c r="BD8" s="79">
        <v>37</v>
      </c>
      <c r="BE8" s="79">
        <v>11.5</v>
      </c>
      <c r="BF8" s="79">
        <v>25.5</v>
      </c>
      <c r="BG8" s="79">
        <v>47.8</v>
      </c>
      <c r="BH8" s="79">
        <v>2.09</v>
      </c>
      <c r="BI8" s="79">
        <v>11.4</v>
      </c>
      <c r="BJ8" s="79">
        <v>17.399999999999999</v>
      </c>
      <c r="BL8" s="76">
        <v>9803</v>
      </c>
      <c r="BM8" s="79" t="s">
        <v>433</v>
      </c>
      <c r="BN8" s="79" t="s">
        <v>433</v>
      </c>
      <c r="BO8" s="79" t="s">
        <v>433</v>
      </c>
      <c r="BP8" s="79" t="s">
        <v>441</v>
      </c>
    </row>
    <row r="9" spans="1:68" ht="15" customHeight="1">
      <c r="A9" s="76">
        <v>9804</v>
      </c>
      <c r="B9" s="109" t="s">
        <v>152</v>
      </c>
      <c r="C9" s="76">
        <v>3.5</v>
      </c>
      <c r="D9" s="76">
        <v>6</v>
      </c>
      <c r="E9" s="76">
        <v>5</v>
      </c>
      <c r="F9" s="76">
        <v>7</v>
      </c>
      <c r="G9" s="134"/>
      <c r="H9" s="76">
        <v>9804</v>
      </c>
      <c r="I9" s="76">
        <v>0</v>
      </c>
      <c r="J9" s="76">
        <v>0</v>
      </c>
      <c r="K9" s="76">
        <v>0</v>
      </c>
      <c r="L9" s="76">
        <v>10</v>
      </c>
      <c r="M9" s="76">
        <v>0</v>
      </c>
      <c r="N9" s="76">
        <v>0</v>
      </c>
      <c r="P9" s="76">
        <v>9804</v>
      </c>
      <c r="Q9" s="76">
        <v>2</v>
      </c>
      <c r="R9" s="76">
        <v>5</v>
      </c>
      <c r="S9" s="76">
        <v>0</v>
      </c>
      <c r="U9" s="76">
        <v>9804</v>
      </c>
      <c r="V9" s="76">
        <v>45</v>
      </c>
      <c r="W9" s="79">
        <v>26.2</v>
      </c>
      <c r="X9" s="79">
        <v>31.1</v>
      </c>
      <c r="Y9" s="79">
        <v>40.72</v>
      </c>
      <c r="Z9" s="79">
        <v>38.76</v>
      </c>
      <c r="AA9" s="79">
        <v>46.51</v>
      </c>
      <c r="AB9" s="76" t="s">
        <v>361</v>
      </c>
      <c r="AC9" s="79">
        <v>53.4</v>
      </c>
      <c r="AD9" s="79">
        <v>36.4</v>
      </c>
      <c r="AE9" s="79">
        <v>37.1</v>
      </c>
      <c r="AF9" s="79">
        <v>41.7</v>
      </c>
      <c r="AH9" s="76">
        <v>9804</v>
      </c>
      <c r="AI9" s="79">
        <v>76.45</v>
      </c>
      <c r="AJ9" s="79">
        <v>72.099999999999994</v>
      </c>
      <c r="AK9" s="79">
        <v>78</v>
      </c>
      <c r="AL9" s="79">
        <v>72.5</v>
      </c>
      <c r="AM9" s="79">
        <v>76</v>
      </c>
      <c r="AN9" s="79">
        <v>84.4</v>
      </c>
      <c r="AO9" s="79">
        <v>84.8</v>
      </c>
      <c r="AP9" s="79">
        <v>72.7</v>
      </c>
      <c r="AQ9" s="79">
        <v>78.900000000000006</v>
      </c>
      <c r="AS9" s="76">
        <v>9804</v>
      </c>
      <c r="AT9" s="76">
        <v>4</v>
      </c>
      <c r="AU9" s="76" t="s">
        <v>458</v>
      </c>
      <c r="AV9" s="79" t="s">
        <v>361</v>
      </c>
      <c r="AW9" s="79" t="s">
        <v>361</v>
      </c>
      <c r="AX9" s="79" t="s">
        <v>361</v>
      </c>
      <c r="AY9" s="79" t="s">
        <v>361</v>
      </c>
      <c r="AZ9" s="79">
        <v>9.6</v>
      </c>
      <c r="BA9" s="79">
        <v>18</v>
      </c>
      <c r="BB9" s="79">
        <v>41.4</v>
      </c>
      <c r="BC9" s="79">
        <v>2.2000000000000002</v>
      </c>
      <c r="BD9" s="79">
        <v>42.5</v>
      </c>
      <c r="BE9" s="79">
        <v>10.5</v>
      </c>
      <c r="BF9" s="79">
        <v>23.5</v>
      </c>
      <c r="BG9" s="79">
        <v>55.2</v>
      </c>
      <c r="BH9" s="79">
        <v>2.2999999999999998</v>
      </c>
      <c r="BI9" s="79">
        <v>10.6</v>
      </c>
      <c r="BJ9" s="79">
        <v>16.8</v>
      </c>
      <c r="BL9" s="76">
        <v>9804</v>
      </c>
      <c r="BM9" s="79" t="s">
        <v>434</v>
      </c>
      <c r="BN9" s="79" t="s">
        <v>434</v>
      </c>
      <c r="BO9" s="79" t="s">
        <v>434</v>
      </c>
      <c r="BP9" s="79" t="s">
        <v>441</v>
      </c>
    </row>
    <row r="10" spans="1:68" ht="15" customHeight="1">
      <c r="A10" s="76">
        <v>9805</v>
      </c>
      <c r="B10" s="109" t="s">
        <v>26</v>
      </c>
      <c r="C10" s="76">
        <v>3</v>
      </c>
      <c r="D10" s="76">
        <v>8</v>
      </c>
      <c r="E10" s="76">
        <v>4</v>
      </c>
      <c r="F10" s="76"/>
      <c r="G10" s="134"/>
      <c r="H10" s="76">
        <v>9805</v>
      </c>
      <c r="I10" s="76">
        <v>0</v>
      </c>
      <c r="J10" s="76"/>
      <c r="K10" s="76">
        <v>0</v>
      </c>
      <c r="L10" s="76">
        <v>5</v>
      </c>
      <c r="M10" s="76">
        <v>0</v>
      </c>
      <c r="N10" s="76">
        <v>0</v>
      </c>
      <c r="P10" s="76">
        <v>9805</v>
      </c>
      <c r="Q10" s="76">
        <v>1</v>
      </c>
      <c r="R10" s="76">
        <v>1</v>
      </c>
      <c r="S10" s="76">
        <v>0</v>
      </c>
      <c r="U10" s="76">
        <v>9805</v>
      </c>
      <c r="V10" s="76">
        <v>40</v>
      </c>
      <c r="W10" s="79">
        <v>30.5</v>
      </c>
      <c r="X10" s="79">
        <v>29.8</v>
      </c>
      <c r="Y10" s="79">
        <v>34.6</v>
      </c>
      <c r="Z10" s="79">
        <v>32.96</v>
      </c>
      <c r="AA10" s="79"/>
      <c r="AB10" s="76">
        <v>42.05</v>
      </c>
      <c r="AC10" s="79">
        <v>46</v>
      </c>
      <c r="AD10" s="79">
        <v>36.700000000000003</v>
      </c>
      <c r="AE10" s="79">
        <v>38.4</v>
      </c>
      <c r="AF10" s="79">
        <v>45.32</v>
      </c>
      <c r="AH10" s="76">
        <v>9805</v>
      </c>
      <c r="AI10" s="79">
        <v>71.824999999999989</v>
      </c>
      <c r="AJ10" s="79">
        <v>77.599999999999994</v>
      </c>
      <c r="AK10" s="79">
        <v>78.400000000000006</v>
      </c>
      <c r="AL10" s="79">
        <v>78.5</v>
      </c>
      <c r="AM10" s="79">
        <v>80.5</v>
      </c>
      <c r="AN10" s="79">
        <v>80</v>
      </c>
      <c r="AO10" s="79">
        <v>80.8</v>
      </c>
      <c r="AP10" s="79">
        <v>78.2</v>
      </c>
      <c r="AQ10" s="79"/>
      <c r="AS10" s="76">
        <v>9805</v>
      </c>
      <c r="AT10" s="76">
        <v>4</v>
      </c>
      <c r="AU10" s="76" t="s">
        <v>458</v>
      </c>
      <c r="AV10" s="79">
        <v>48.6</v>
      </c>
      <c r="AW10" s="79">
        <v>305</v>
      </c>
      <c r="AX10" s="79">
        <v>1016</v>
      </c>
      <c r="AY10" s="79">
        <v>32.380699503455652</v>
      </c>
      <c r="AZ10" s="79">
        <v>7.1</v>
      </c>
      <c r="BA10" s="79">
        <v>14</v>
      </c>
      <c r="BB10" s="79">
        <v>35.200000000000003</v>
      </c>
      <c r="BC10" s="79">
        <v>1.5</v>
      </c>
      <c r="BD10" s="79">
        <v>46.5</v>
      </c>
      <c r="BE10" s="79">
        <v>12</v>
      </c>
      <c r="BF10" s="79">
        <v>22</v>
      </c>
      <c r="BG10" s="79">
        <v>49.8</v>
      </c>
      <c r="BH10" s="79">
        <v>2.2599999999999998</v>
      </c>
      <c r="BI10" s="79">
        <v>10.18</v>
      </c>
      <c r="BJ10" s="79">
        <v>18.2</v>
      </c>
      <c r="BL10" s="76">
        <v>9805</v>
      </c>
      <c r="BM10" s="79" t="s">
        <v>434</v>
      </c>
      <c r="BN10" s="79" t="s">
        <v>434</v>
      </c>
      <c r="BO10" s="79" t="s">
        <v>434</v>
      </c>
      <c r="BP10" s="79" t="s">
        <v>441</v>
      </c>
    </row>
    <row r="11" spans="1:68" ht="15" customHeight="1">
      <c r="A11" s="76">
        <v>9806</v>
      </c>
      <c r="B11" s="109" t="s">
        <v>153</v>
      </c>
      <c r="C11" s="76">
        <v>3</v>
      </c>
      <c r="D11" s="76" t="s">
        <v>247</v>
      </c>
      <c r="E11" s="76">
        <v>4</v>
      </c>
      <c r="F11" s="76">
        <v>8</v>
      </c>
      <c r="G11" s="134"/>
      <c r="H11" s="76">
        <v>9806</v>
      </c>
      <c r="I11" s="76">
        <v>0</v>
      </c>
      <c r="J11" s="76">
        <v>0</v>
      </c>
      <c r="K11" s="76">
        <v>0</v>
      </c>
      <c r="L11" s="76">
        <v>10</v>
      </c>
      <c r="M11" s="76">
        <v>0</v>
      </c>
      <c r="N11" s="76">
        <v>0</v>
      </c>
      <c r="P11" s="76">
        <v>9806</v>
      </c>
      <c r="Q11" s="76">
        <v>2</v>
      </c>
      <c r="R11" s="76">
        <v>5</v>
      </c>
      <c r="S11" s="76">
        <v>0</v>
      </c>
      <c r="U11" s="76">
        <v>9806</v>
      </c>
      <c r="V11" s="76">
        <v>31</v>
      </c>
      <c r="W11" s="79">
        <v>20.9</v>
      </c>
      <c r="X11" s="79">
        <v>20.399999999999999</v>
      </c>
      <c r="Y11" s="79">
        <v>39.08</v>
      </c>
      <c r="Z11" s="79">
        <v>39.44</v>
      </c>
      <c r="AA11" s="79">
        <v>41.22</v>
      </c>
      <c r="AB11" s="76" t="s">
        <v>361</v>
      </c>
      <c r="AC11" s="79">
        <v>43.16</v>
      </c>
      <c r="AD11" s="79">
        <v>36.35</v>
      </c>
      <c r="AE11" s="79">
        <v>34.35</v>
      </c>
      <c r="AF11" s="79">
        <v>40.799999999999997</v>
      </c>
      <c r="AH11" s="76">
        <v>9806</v>
      </c>
      <c r="AI11" s="79">
        <v>70.27000000000001</v>
      </c>
      <c r="AJ11" s="79">
        <v>68.3</v>
      </c>
      <c r="AK11" s="79">
        <v>70.099999999999994</v>
      </c>
      <c r="AL11" s="79">
        <v>74.5</v>
      </c>
      <c r="AM11" s="79">
        <v>73</v>
      </c>
      <c r="AN11" s="79">
        <v>81.2</v>
      </c>
      <c r="AO11" s="79">
        <v>82</v>
      </c>
      <c r="AP11" s="79">
        <v>72.8</v>
      </c>
      <c r="AQ11" s="79">
        <v>77.3</v>
      </c>
      <c r="AS11" s="76">
        <v>9806</v>
      </c>
      <c r="AT11" s="76">
        <v>4</v>
      </c>
      <c r="AU11" s="76" t="s">
        <v>458</v>
      </c>
      <c r="AV11" s="79" t="s">
        <v>361</v>
      </c>
      <c r="AW11" s="79" t="s">
        <v>361</v>
      </c>
      <c r="AX11" s="79" t="s">
        <v>361</v>
      </c>
      <c r="AY11" s="79" t="s">
        <v>361</v>
      </c>
      <c r="AZ11" s="79">
        <v>9.5</v>
      </c>
      <c r="BA11" s="79">
        <v>19.2</v>
      </c>
      <c r="BB11" s="79">
        <v>52.6</v>
      </c>
      <c r="BC11" s="79">
        <v>2.48</v>
      </c>
      <c r="BD11" s="79">
        <v>42</v>
      </c>
      <c r="BE11" s="79">
        <v>10</v>
      </c>
      <c r="BF11" s="79">
        <v>22</v>
      </c>
      <c r="BG11" s="79">
        <v>54.2</v>
      </c>
      <c r="BH11" s="79">
        <v>2.21</v>
      </c>
      <c r="BI11" s="79">
        <v>12.3</v>
      </c>
      <c r="BJ11" s="79">
        <v>20.8</v>
      </c>
      <c r="BL11" s="76">
        <v>9806</v>
      </c>
      <c r="BM11" s="79" t="s">
        <v>434</v>
      </c>
      <c r="BN11" s="79" t="s">
        <v>434</v>
      </c>
      <c r="BO11" s="79" t="s">
        <v>434</v>
      </c>
      <c r="BP11" s="79" t="s">
        <v>441</v>
      </c>
    </row>
    <row r="12" spans="1:68" ht="15" customHeight="1">
      <c r="A12" s="76">
        <v>9807</v>
      </c>
      <c r="B12" s="109" t="s">
        <v>157</v>
      </c>
      <c r="C12" s="76">
        <v>3.5</v>
      </c>
      <c r="D12" s="76">
        <v>6</v>
      </c>
      <c r="E12" s="76">
        <v>4</v>
      </c>
      <c r="F12" s="76">
        <v>9</v>
      </c>
      <c r="G12" s="134"/>
      <c r="H12" s="76">
        <v>9807</v>
      </c>
      <c r="I12" s="76">
        <v>0</v>
      </c>
      <c r="J12" s="76">
        <v>0</v>
      </c>
      <c r="K12" s="76">
        <v>0</v>
      </c>
      <c r="L12" s="76">
        <v>10</v>
      </c>
      <c r="M12" s="76">
        <v>0</v>
      </c>
      <c r="N12" s="76">
        <v>0</v>
      </c>
      <c r="P12" s="76">
        <v>9807</v>
      </c>
      <c r="Q12" s="76">
        <v>4</v>
      </c>
      <c r="R12" s="76">
        <v>5</v>
      </c>
      <c r="S12" s="76">
        <v>0</v>
      </c>
      <c r="U12" s="76">
        <v>9807</v>
      </c>
      <c r="V12" s="76">
        <v>28</v>
      </c>
      <c r="W12" s="79">
        <v>19</v>
      </c>
      <c r="X12" s="79">
        <v>17.7</v>
      </c>
      <c r="Y12" s="79">
        <v>32.6</v>
      </c>
      <c r="Z12" s="79">
        <v>33.64</v>
      </c>
      <c r="AA12" s="79">
        <v>31.18</v>
      </c>
      <c r="AB12" s="76" t="s">
        <v>361</v>
      </c>
      <c r="AC12" s="79">
        <v>43.26</v>
      </c>
      <c r="AD12" s="79">
        <v>37.200000000000003</v>
      </c>
      <c r="AE12" s="79">
        <v>33.799999999999997</v>
      </c>
      <c r="AF12" s="79">
        <v>41.4</v>
      </c>
      <c r="AH12" s="76">
        <v>9807</v>
      </c>
      <c r="AI12" s="79">
        <v>74.55</v>
      </c>
      <c r="AJ12" s="79">
        <v>67.7</v>
      </c>
      <c r="AK12" s="79">
        <v>66.400000000000006</v>
      </c>
      <c r="AL12" s="79">
        <v>78.5</v>
      </c>
      <c r="AM12" s="79">
        <v>77.5</v>
      </c>
      <c r="AN12" s="79">
        <v>83.2</v>
      </c>
      <c r="AO12" s="79">
        <v>82.4</v>
      </c>
      <c r="AP12" s="79">
        <v>74.8</v>
      </c>
      <c r="AQ12" s="79">
        <v>75.2</v>
      </c>
      <c r="AS12" s="76">
        <v>9807</v>
      </c>
      <c r="AT12" s="76">
        <v>3</v>
      </c>
      <c r="AU12" s="76" t="s">
        <v>458</v>
      </c>
      <c r="AV12" s="79" t="s">
        <v>361</v>
      </c>
      <c r="AW12" s="79" t="s">
        <v>361</v>
      </c>
      <c r="AX12" s="79" t="s">
        <v>361</v>
      </c>
      <c r="AY12" s="79" t="s">
        <v>361</v>
      </c>
      <c r="AZ12" s="79">
        <v>7.9</v>
      </c>
      <c r="BA12" s="79">
        <v>16.8</v>
      </c>
      <c r="BB12" s="79">
        <v>40.799999999999997</v>
      </c>
      <c r="BC12" s="79">
        <v>1.7</v>
      </c>
      <c r="BD12" s="79">
        <v>41.5</v>
      </c>
      <c r="BE12" s="79">
        <v>11.5</v>
      </c>
      <c r="BF12" s="79">
        <v>25.5</v>
      </c>
      <c r="BG12" s="79">
        <v>48.6</v>
      </c>
      <c r="BH12" s="79">
        <v>2.0099999999999998</v>
      </c>
      <c r="BI12" s="79">
        <v>9.66</v>
      </c>
      <c r="BJ12" s="79">
        <v>17.399999999999999</v>
      </c>
      <c r="BL12" s="76">
        <v>9807</v>
      </c>
      <c r="BM12" s="79" t="s">
        <v>434</v>
      </c>
      <c r="BN12" s="79" t="s">
        <v>434</v>
      </c>
      <c r="BO12" s="79" t="s">
        <v>434</v>
      </c>
      <c r="BP12" s="79" t="s">
        <v>441</v>
      </c>
    </row>
    <row r="13" spans="1:68" ht="15" customHeight="1">
      <c r="A13" s="76">
        <v>9808</v>
      </c>
      <c r="B13" s="109" t="s">
        <v>157</v>
      </c>
      <c r="C13" s="76">
        <v>3.5</v>
      </c>
      <c r="D13" s="76">
        <v>6</v>
      </c>
      <c r="E13" s="76">
        <v>5</v>
      </c>
      <c r="F13" s="76">
        <v>9</v>
      </c>
      <c r="G13" s="134"/>
      <c r="H13" s="76">
        <v>9808</v>
      </c>
      <c r="I13" s="76">
        <v>0</v>
      </c>
      <c r="J13" s="76">
        <v>0</v>
      </c>
      <c r="K13" s="76">
        <v>0</v>
      </c>
      <c r="L13" s="76">
        <v>15</v>
      </c>
      <c r="M13" s="76">
        <v>0</v>
      </c>
      <c r="N13" s="76">
        <v>0</v>
      </c>
      <c r="P13" s="76">
        <v>9808</v>
      </c>
      <c r="Q13" s="76">
        <v>4</v>
      </c>
      <c r="R13" s="76">
        <v>5</v>
      </c>
      <c r="S13" s="76">
        <v>0</v>
      </c>
      <c r="U13" s="76">
        <v>9808</v>
      </c>
      <c r="V13" s="76">
        <v>26</v>
      </c>
      <c r="W13" s="79">
        <v>17.899999999999999</v>
      </c>
      <c r="X13" s="79">
        <v>18.2</v>
      </c>
      <c r="Y13" s="79">
        <v>39.24</v>
      </c>
      <c r="Z13" s="79">
        <v>39.159999999999997</v>
      </c>
      <c r="AA13" s="79">
        <v>35.770000000000003</v>
      </c>
      <c r="AB13" s="76" t="s">
        <v>361</v>
      </c>
      <c r="AC13" s="79">
        <v>44.32</v>
      </c>
      <c r="AD13" s="79">
        <v>37.4</v>
      </c>
      <c r="AE13" s="79">
        <v>34.700000000000003</v>
      </c>
      <c r="AF13" s="79">
        <v>42.1</v>
      </c>
      <c r="AH13" s="76">
        <v>9808</v>
      </c>
      <c r="AI13" s="79">
        <v>75.734999999999999</v>
      </c>
      <c r="AJ13" s="79">
        <v>66.7</v>
      </c>
      <c r="AK13" s="79">
        <v>66.7</v>
      </c>
      <c r="AL13" s="79">
        <v>77</v>
      </c>
      <c r="AM13" s="79">
        <v>78</v>
      </c>
      <c r="AN13" s="79">
        <v>82.8</v>
      </c>
      <c r="AO13" s="79">
        <v>82.4</v>
      </c>
      <c r="AP13" s="79">
        <v>75.099999999999994</v>
      </c>
      <c r="AQ13" s="79">
        <v>77.599999999999994</v>
      </c>
      <c r="AS13" s="76">
        <v>9808</v>
      </c>
      <c r="AT13" s="76">
        <v>3</v>
      </c>
      <c r="AU13" s="76" t="s">
        <v>458</v>
      </c>
      <c r="AV13" s="79" t="s">
        <v>361</v>
      </c>
      <c r="AW13" s="79" t="s">
        <v>361</v>
      </c>
      <c r="AX13" s="79" t="s">
        <v>361</v>
      </c>
      <c r="AY13" s="79" t="s">
        <v>361</v>
      </c>
      <c r="AZ13" s="79">
        <v>7.6</v>
      </c>
      <c r="BA13" s="79">
        <v>15.2</v>
      </c>
      <c r="BB13" s="79">
        <v>36</v>
      </c>
      <c r="BC13" s="79">
        <v>1.61</v>
      </c>
      <c r="BD13" s="79">
        <v>39.5</v>
      </c>
      <c r="BE13" s="79">
        <v>9.5</v>
      </c>
      <c r="BF13" s="79">
        <v>22.5</v>
      </c>
      <c r="BG13" s="79">
        <v>50.8</v>
      </c>
      <c r="BH13" s="79">
        <v>2.14</v>
      </c>
      <c r="BI13" s="79">
        <v>12</v>
      </c>
      <c r="BJ13" s="79">
        <v>20.100000000000001</v>
      </c>
      <c r="BL13" s="76">
        <v>9808</v>
      </c>
      <c r="BM13" s="79" t="s">
        <v>434</v>
      </c>
      <c r="BN13" s="79" t="s">
        <v>434</v>
      </c>
      <c r="BO13" s="79" t="s">
        <v>434</v>
      </c>
      <c r="BP13" s="79" t="s">
        <v>441</v>
      </c>
    </row>
    <row r="14" spans="1:68" ht="15" customHeight="1">
      <c r="A14" s="76">
        <v>9809</v>
      </c>
      <c r="B14" s="109" t="s">
        <v>157</v>
      </c>
      <c r="C14" s="76">
        <v>3.5</v>
      </c>
      <c r="D14" s="76">
        <v>6</v>
      </c>
      <c r="E14" s="76">
        <v>4</v>
      </c>
      <c r="F14" s="76">
        <v>9</v>
      </c>
      <c r="G14" s="134"/>
      <c r="H14" s="76">
        <v>9809</v>
      </c>
      <c r="I14" s="76">
        <v>0</v>
      </c>
      <c r="J14" s="76">
        <v>0</v>
      </c>
      <c r="K14" s="76">
        <v>0</v>
      </c>
      <c r="L14" s="76">
        <v>5</v>
      </c>
      <c r="M14" s="76">
        <v>0</v>
      </c>
      <c r="N14" s="76">
        <v>0</v>
      </c>
      <c r="P14" s="76">
        <v>9809</v>
      </c>
      <c r="Q14" s="76">
        <v>4</v>
      </c>
      <c r="R14" s="76">
        <v>5</v>
      </c>
      <c r="S14" s="76">
        <v>0</v>
      </c>
      <c r="U14" s="76">
        <v>9809</v>
      </c>
      <c r="V14" s="76">
        <v>27</v>
      </c>
      <c r="W14" s="79">
        <v>18.2</v>
      </c>
      <c r="X14" s="79">
        <v>16.100000000000001</v>
      </c>
      <c r="Y14" s="79">
        <v>40.24</v>
      </c>
      <c r="Z14" s="79">
        <v>43.48</v>
      </c>
      <c r="AA14" s="79">
        <v>36.31</v>
      </c>
      <c r="AB14" s="76" t="s">
        <v>361</v>
      </c>
      <c r="AC14" s="79">
        <v>44.36</v>
      </c>
      <c r="AD14" s="79">
        <v>33.299999999999997</v>
      </c>
      <c r="AE14" s="79">
        <v>31.3</v>
      </c>
      <c r="AF14" s="79">
        <v>34.24</v>
      </c>
      <c r="AH14" s="76">
        <v>9809</v>
      </c>
      <c r="AI14" s="79">
        <v>77.5</v>
      </c>
      <c r="AJ14" s="79">
        <v>66.3</v>
      </c>
      <c r="AK14" s="79">
        <v>63.7</v>
      </c>
      <c r="AL14" s="79">
        <v>78</v>
      </c>
      <c r="AM14" s="79">
        <v>77.5</v>
      </c>
      <c r="AN14" s="79">
        <v>84.8</v>
      </c>
      <c r="AO14" s="79">
        <v>85.2</v>
      </c>
      <c r="AP14" s="79">
        <v>75.3</v>
      </c>
      <c r="AQ14" s="79">
        <v>77.8</v>
      </c>
      <c r="AS14" s="76">
        <v>9809</v>
      </c>
      <c r="AT14" s="76">
        <v>3</v>
      </c>
      <c r="AU14" s="76" t="s">
        <v>458</v>
      </c>
      <c r="AV14" s="79" t="s">
        <v>361</v>
      </c>
      <c r="AW14" s="79" t="s">
        <v>361</v>
      </c>
      <c r="AX14" s="79" t="s">
        <v>361</v>
      </c>
      <c r="AY14" s="79" t="s">
        <v>361</v>
      </c>
      <c r="AZ14" s="79">
        <v>8.9</v>
      </c>
      <c r="BA14" s="79">
        <v>14.8</v>
      </c>
      <c r="BB14" s="79">
        <v>56.2</v>
      </c>
      <c r="BC14" s="79">
        <v>2.77</v>
      </c>
      <c r="BD14" s="79">
        <v>38.5</v>
      </c>
      <c r="BE14" s="79">
        <v>9</v>
      </c>
      <c r="BF14" s="79">
        <v>21</v>
      </c>
      <c r="BG14" s="79">
        <v>55.4</v>
      </c>
      <c r="BH14" s="79">
        <v>1.9</v>
      </c>
      <c r="BI14" s="79">
        <v>11.7</v>
      </c>
      <c r="BJ14" s="79">
        <v>21</v>
      </c>
      <c r="BL14" s="76">
        <v>9809</v>
      </c>
      <c r="BM14" s="79" t="s">
        <v>434</v>
      </c>
      <c r="BN14" s="79" t="s">
        <v>434</v>
      </c>
      <c r="BO14" s="79" t="s">
        <v>434</v>
      </c>
      <c r="BP14" s="79" t="s">
        <v>441</v>
      </c>
    </row>
    <row r="15" spans="1:68" ht="15" customHeight="1">
      <c r="A15" s="77">
        <v>9810</v>
      </c>
      <c r="B15" s="116" t="s">
        <v>157</v>
      </c>
      <c r="C15" s="77">
        <v>3</v>
      </c>
      <c r="D15" s="77">
        <v>6</v>
      </c>
      <c r="E15" s="77">
        <v>3</v>
      </c>
      <c r="F15" s="77">
        <v>8</v>
      </c>
      <c r="G15" s="134"/>
      <c r="H15" s="77">
        <v>9810</v>
      </c>
      <c r="I15" s="77">
        <v>0</v>
      </c>
      <c r="J15" s="77">
        <v>0</v>
      </c>
      <c r="K15" s="77">
        <v>0</v>
      </c>
      <c r="L15" s="77">
        <v>5</v>
      </c>
      <c r="M15" s="77">
        <v>0</v>
      </c>
      <c r="N15" s="77">
        <v>0</v>
      </c>
      <c r="P15" s="77">
        <v>9810</v>
      </c>
      <c r="Q15" s="77">
        <v>3</v>
      </c>
      <c r="R15" s="77">
        <v>5</v>
      </c>
      <c r="S15" s="77">
        <v>0</v>
      </c>
      <c r="U15" s="77">
        <v>9810</v>
      </c>
      <c r="V15" s="77">
        <v>31</v>
      </c>
      <c r="W15" s="80">
        <v>18.8</v>
      </c>
      <c r="X15" s="80">
        <v>18.399999999999999</v>
      </c>
      <c r="Y15" s="80">
        <v>35.6</v>
      </c>
      <c r="Z15" s="80">
        <v>38.880000000000003</v>
      </c>
      <c r="AA15" s="80">
        <v>33.1</v>
      </c>
      <c r="AB15" s="77" t="s">
        <v>361</v>
      </c>
      <c r="AC15" s="80">
        <v>43.26</v>
      </c>
      <c r="AD15" s="80">
        <v>31.2</v>
      </c>
      <c r="AE15" s="80">
        <v>30.4</v>
      </c>
      <c r="AF15" s="80">
        <v>42.1</v>
      </c>
      <c r="AH15" s="77">
        <v>9810</v>
      </c>
      <c r="AI15" s="80">
        <v>74.224999999999994</v>
      </c>
      <c r="AJ15" s="80">
        <v>68.8</v>
      </c>
      <c r="AK15" s="80">
        <v>66.5</v>
      </c>
      <c r="AL15" s="80">
        <v>77.5</v>
      </c>
      <c r="AM15" s="80">
        <v>77.5</v>
      </c>
      <c r="AN15" s="80">
        <v>81.599999999999994</v>
      </c>
      <c r="AO15" s="80">
        <v>83.2</v>
      </c>
      <c r="AP15" s="80">
        <v>74.2</v>
      </c>
      <c r="AQ15" s="80">
        <v>76.2</v>
      </c>
      <c r="AS15" s="77">
        <v>9810</v>
      </c>
      <c r="AT15" s="77">
        <v>3</v>
      </c>
      <c r="AU15" s="77" t="s">
        <v>458</v>
      </c>
      <c r="AV15" s="80" t="s">
        <v>361</v>
      </c>
      <c r="AW15" s="80" t="s">
        <v>361</v>
      </c>
      <c r="AX15" s="80" t="s">
        <v>361</v>
      </c>
      <c r="AY15" s="80" t="s">
        <v>361</v>
      </c>
      <c r="AZ15" s="80">
        <v>7.9</v>
      </c>
      <c r="BA15" s="80">
        <v>18.399999999999999</v>
      </c>
      <c r="BB15" s="80">
        <v>44.4</v>
      </c>
      <c r="BC15" s="80">
        <v>2</v>
      </c>
      <c r="BD15" s="80">
        <v>40</v>
      </c>
      <c r="BE15" s="80">
        <v>10</v>
      </c>
      <c r="BF15" s="80">
        <v>22.5</v>
      </c>
      <c r="BG15" s="80">
        <v>47.6</v>
      </c>
      <c r="BH15" s="80">
        <v>2</v>
      </c>
      <c r="BI15" s="80">
        <v>10.199999999999999</v>
      </c>
      <c r="BJ15" s="80">
        <v>16.600000000000001</v>
      </c>
      <c r="BL15" s="77">
        <v>9810</v>
      </c>
      <c r="BM15" s="80" t="s">
        <v>434</v>
      </c>
      <c r="BN15" s="80" t="s">
        <v>434</v>
      </c>
      <c r="BO15" s="80" t="s">
        <v>434</v>
      </c>
      <c r="BP15" s="80" t="s">
        <v>441</v>
      </c>
    </row>
    <row r="16" spans="1:68" ht="15" customHeight="1">
      <c r="A16" s="75">
        <v>9811</v>
      </c>
      <c r="B16" s="101" t="s">
        <v>153</v>
      </c>
      <c r="C16" s="75">
        <v>3</v>
      </c>
      <c r="D16" s="75">
        <v>6</v>
      </c>
      <c r="E16" s="75">
        <v>4</v>
      </c>
      <c r="F16" s="75">
        <v>8</v>
      </c>
      <c r="G16" s="134"/>
      <c r="H16" s="75">
        <v>9811</v>
      </c>
      <c r="I16" s="75">
        <v>0</v>
      </c>
      <c r="J16" s="75">
        <v>0</v>
      </c>
      <c r="K16" s="75">
        <v>0</v>
      </c>
      <c r="L16" s="75">
        <v>15</v>
      </c>
      <c r="M16" s="75">
        <v>0</v>
      </c>
      <c r="N16" s="75">
        <v>0</v>
      </c>
      <c r="P16" s="75">
        <v>9811</v>
      </c>
      <c r="Q16" s="75">
        <v>1</v>
      </c>
      <c r="R16" s="75">
        <v>5</v>
      </c>
      <c r="S16" s="75">
        <v>0</v>
      </c>
      <c r="U16" s="75">
        <v>9811</v>
      </c>
      <c r="V16" s="75">
        <v>36</v>
      </c>
      <c r="W16" s="78">
        <v>22.3</v>
      </c>
      <c r="X16" s="78">
        <v>23</v>
      </c>
      <c r="Y16" s="78">
        <v>35.96</v>
      </c>
      <c r="Z16" s="78">
        <v>37.880000000000003</v>
      </c>
      <c r="AA16" s="78">
        <v>39.020000000000003</v>
      </c>
      <c r="AB16" s="75" t="s">
        <v>361</v>
      </c>
      <c r="AC16" s="78">
        <v>45.98</v>
      </c>
      <c r="AD16" s="78">
        <v>34.299999999999997</v>
      </c>
      <c r="AE16" s="78">
        <v>36.700000000000003</v>
      </c>
      <c r="AF16" s="78">
        <v>45.32</v>
      </c>
      <c r="AH16" s="75">
        <v>9811</v>
      </c>
      <c r="AI16" s="78">
        <v>71.88</v>
      </c>
      <c r="AJ16" s="78">
        <v>71.8</v>
      </c>
      <c r="AK16" s="78">
        <v>70.2</v>
      </c>
      <c r="AL16" s="78">
        <v>79</v>
      </c>
      <c r="AM16" s="78">
        <v>76</v>
      </c>
      <c r="AN16" s="78">
        <v>81.2</v>
      </c>
      <c r="AO16" s="78">
        <v>82.4</v>
      </c>
      <c r="AP16" s="78">
        <v>73.900000000000006</v>
      </c>
      <c r="AQ16" s="78">
        <v>77</v>
      </c>
      <c r="AS16" s="75">
        <v>9811</v>
      </c>
      <c r="AT16" s="75">
        <v>4</v>
      </c>
      <c r="AU16" s="75" t="s">
        <v>458</v>
      </c>
      <c r="AV16" s="78" t="s">
        <v>361</v>
      </c>
      <c r="AW16" s="78" t="s">
        <v>361</v>
      </c>
      <c r="AX16" s="78" t="s">
        <v>361</v>
      </c>
      <c r="AY16" s="78" t="s">
        <v>361</v>
      </c>
      <c r="AZ16" s="78">
        <v>9.6</v>
      </c>
      <c r="BA16" s="78">
        <v>19.600000000000001</v>
      </c>
      <c r="BB16" s="78">
        <v>62</v>
      </c>
      <c r="BC16" s="78">
        <v>2.71</v>
      </c>
      <c r="BD16" s="78">
        <v>38</v>
      </c>
      <c r="BE16" s="78">
        <v>10.5</v>
      </c>
      <c r="BF16" s="78">
        <v>21</v>
      </c>
      <c r="BG16" s="78">
        <v>68.400000000000006</v>
      </c>
      <c r="BH16" s="78">
        <v>3.1</v>
      </c>
      <c r="BI16" s="78">
        <v>9.4</v>
      </c>
      <c r="BJ16" s="78">
        <v>16.600000000000001</v>
      </c>
      <c r="BL16" s="75">
        <v>9811</v>
      </c>
      <c r="BM16" s="78" t="s">
        <v>434</v>
      </c>
      <c r="BN16" s="78" t="s">
        <v>434</v>
      </c>
      <c r="BO16" s="78" t="s">
        <v>434</v>
      </c>
      <c r="BP16" s="78" t="s">
        <v>441</v>
      </c>
    </row>
    <row r="17" spans="1:68" ht="15" customHeight="1">
      <c r="A17" s="76">
        <v>9812</v>
      </c>
      <c r="B17" s="109" t="s">
        <v>164</v>
      </c>
      <c r="C17" s="76">
        <v>2.5</v>
      </c>
      <c r="D17" s="76" t="s">
        <v>248</v>
      </c>
      <c r="E17" s="76">
        <v>5</v>
      </c>
      <c r="F17" s="76">
        <v>9</v>
      </c>
      <c r="G17" s="134"/>
      <c r="H17" s="76">
        <v>9812</v>
      </c>
      <c r="I17" s="76">
        <v>0</v>
      </c>
      <c r="J17" s="76">
        <v>0</v>
      </c>
      <c r="K17" s="76">
        <v>0</v>
      </c>
      <c r="L17" s="76">
        <v>5</v>
      </c>
      <c r="M17" s="76">
        <v>0</v>
      </c>
      <c r="N17" s="76">
        <v>0</v>
      </c>
      <c r="P17" s="76">
        <v>9812</v>
      </c>
      <c r="Q17" s="76">
        <v>2</v>
      </c>
      <c r="R17" s="76">
        <v>7</v>
      </c>
      <c r="S17" s="76">
        <v>0</v>
      </c>
      <c r="U17" s="76">
        <v>9812</v>
      </c>
      <c r="V17" s="76">
        <v>35</v>
      </c>
      <c r="W17" s="79">
        <v>26.2</v>
      </c>
      <c r="X17" s="79">
        <v>25.2</v>
      </c>
      <c r="Y17" s="79">
        <v>31.04</v>
      </c>
      <c r="Z17" s="79">
        <v>34.200000000000003</v>
      </c>
      <c r="AA17" s="79">
        <v>39.950000000000003</v>
      </c>
      <c r="AB17" s="76">
        <v>40.25</v>
      </c>
      <c r="AC17" s="79">
        <v>47.9</v>
      </c>
      <c r="AD17" s="79">
        <v>38.700000000000003</v>
      </c>
      <c r="AE17" s="79">
        <v>39.299999999999997</v>
      </c>
      <c r="AF17" s="79">
        <v>43.4</v>
      </c>
      <c r="AH17" s="76">
        <v>9812</v>
      </c>
      <c r="AI17" s="79">
        <v>71.495000000000005</v>
      </c>
      <c r="AJ17" s="79">
        <v>79</v>
      </c>
      <c r="AK17" s="79">
        <v>79.3</v>
      </c>
      <c r="AL17" s="79">
        <v>80</v>
      </c>
      <c r="AM17" s="79">
        <v>80</v>
      </c>
      <c r="AN17" s="79">
        <v>82.4</v>
      </c>
      <c r="AO17" s="79">
        <v>83.2</v>
      </c>
      <c r="AP17" s="79">
        <v>77.7</v>
      </c>
      <c r="AQ17" s="79">
        <v>80.7</v>
      </c>
      <c r="AS17" s="76">
        <v>9812</v>
      </c>
      <c r="AT17" s="76">
        <v>3</v>
      </c>
      <c r="AU17" s="76" t="s">
        <v>458</v>
      </c>
      <c r="AV17" s="79">
        <v>48.45</v>
      </c>
      <c r="AW17" s="79">
        <v>322</v>
      </c>
      <c r="AX17" s="79">
        <v>1255</v>
      </c>
      <c r="AY17" s="79">
        <v>32.544542448772297</v>
      </c>
      <c r="AZ17" s="79">
        <v>8.5</v>
      </c>
      <c r="BA17" s="79">
        <v>17.600000000000001</v>
      </c>
      <c r="BB17" s="79">
        <v>51.6</v>
      </c>
      <c r="BC17" s="79">
        <v>2.58</v>
      </c>
      <c r="BD17" s="79">
        <v>43</v>
      </c>
      <c r="BE17" s="79">
        <v>11.5</v>
      </c>
      <c r="BF17" s="79">
        <v>25</v>
      </c>
      <c r="BG17" s="79">
        <v>52.8</v>
      </c>
      <c r="BH17" s="79">
        <v>2.29</v>
      </c>
      <c r="BI17" s="79">
        <v>10.44</v>
      </c>
      <c r="BJ17" s="79">
        <v>17.600000000000001</v>
      </c>
      <c r="BL17" s="76">
        <v>9812</v>
      </c>
      <c r="BM17" s="79" t="s">
        <v>434</v>
      </c>
      <c r="BN17" s="79" t="s">
        <v>434</v>
      </c>
      <c r="BO17" s="79" t="s">
        <v>434</v>
      </c>
      <c r="BP17" s="79" t="s">
        <v>441</v>
      </c>
    </row>
    <row r="18" spans="1:68" ht="15" customHeight="1">
      <c r="A18" s="76">
        <v>9813</v>
      </c>
      <c r="B18" s="109" t="s">
        <v>167</v>
      </c>
      <c r="C18" s="76">
        <v>3</v>
      </c>
      <c r="D18" s="76">
        <v>6</v>
      </c>
      <c r="E18" s="76">
        <v>4</v>
      </c>
      <c r="F18" s="76">
        <v>8</v>
      </c>
      <c r="G18" s="134"/>
      <c r="H18" s="76">
        <v>9813</v>
      </c>
      <c r="I18" s="76">
        <v>0</v>
      </c>
      <c r="J18" s="76">
        <v>0</v>
      </c>
      <c r="K18" s="76">
        <v>0</v>
      </c>
      <c r="L18" s="76">
        <v>15</v>
      </c>
      <c r="M18" s="76">
        <v>0</v>
      </c>
      <c r="N18" s="76">
        <v>0</v>
      </c>
      <c r="P18" s="76">
        <v>9813</v>
      </c>
      <c r="Q18" s="76">
        <v>3</v>
      </c>
      <c r="R18" s="76">
        <v>7</v>
      </c>
      <c r="S18" s="76">
        <v>0</v>
      </c>
      <c r="U18" s="76">
        <v>9813</v>
      </c>
      <c r="V18" s="76">
        <v>33</v>
      </c>
      <c r="W18" s="79">
        <v>27.5</v>
      </c>
      <c r="X18" s="79">
        <v>24.6</v>
      </c>
      <c r="Y18" s="79">
        <v>31.68</v>
      </c>
      <c r="Z18" s="79">
        <v>34.479999999999997</v>
      </c>
      <c r="AA18" s="79">
        <v>38.31</v>
      </c>
      <c r="AB18" s="76" t="s">
        <v>361</v>
      </c>
      <c r="AC18" s="79">
        <v>47.18</v>
      </c>
      <c r="AD18" s="79">
        <v>35.6</v>
      </c>
      <c r="AE18" s="79">
        <v>37.200000000000003</v>
      </c>
      <c r="AF18" s="79">
        <v>38.1</v>
      </c>
      <c r="AH18" s="76">
        <v>9813</v>
      </c>
      <c r="AI18" s="79">
        <v>72.19</v>
      </c>
      <c r="AJ18" s="79">
        <v>78.7</v>
      </c>
      <c r="AK18" s="79">
        <v>77</v>
      </c>
      <c r="AL18" s="79">
        <v>78</v>
      </c>
      <c r="AM18" s="79">
        <v>77</v>
      </c>
      <c r="AN18" s="79">
        <v>82</v>
      </c>
      <c r="AO18" s="79">
        <v>81.599999999999994</v>
      </c>
      <c r="AP18" s="79">
        <v>76.5</v>
      </c>
      <c r="AQ18" s="79">
        <v>79.3</v>
      </c>
      <c r="AS18" s="76">
        <v>9813</v>
      </c>
      <c r="AT18" s="76">
        <v>4</v>
      </c>
      <c r="AU18" s="76" t="s">
        <v>458</v>
      </c>
      <c r="AV18" s="79" t="s">
        <v>361</v>
      </c>
      <c r="AW18" s="79" t="s">
        <v>361</v>
      </c>
      <c r="AX18" s="79" t="s">
        <v>361</v>
      </c>
      <c r="AY18" s="79" t="s">
        <v>361</v>
      </c>
      <c r="AZ18" s="79">
        <v>7.6</v>
      </c>
      <c r="BA18" s="79">
        <v>14.8</v>
      </c>
      <c r="BB18" s="79">
        <v>29</v>
      </c>
      <c r="BC18" s="79">
        <v>1.33</v>
      </c>
      <c r="BD18" s="79">
        <v>37</v>
      </c>
      <c r="BE18" s="79">
        <v>10</v>
      </c>
      <c r="BF18" s="79">
        <v>20</v>
      </c>
      <c r="BG18" s="79">
        <v>50</v>
      </c>
      <c r="BH18" s="79">
        <v>1.91</v>
      </c>
      <c r="BI18" s="79">
        <v>10.1</v>
      </c>
      <c r="BJ18" s="79">
        <v>20.100000000000001</v>
      </c>
      <c r="BL18" s="76">
        <v>9813</v>
      </c>
      <c r="BM18" s="79" t="s">
        <v>434</v>
      </c>
      <c r="BN18" s="79" t="s">
        <v>434</v>
      </c>
      <c r="BO18" s="79" t="s">
        <v>434</v>
      </c>
      <c r="BP18" s="79" t="s">
        <v>441</v>
      </c>
    </row>
    <row r="19" spans="1:68" ht="15" customHeight="1">
      <c r="A19" s="76">
        <v>9814</v>
      </c>
      <c r="B19" s="109" t="s">
        <v>169</v>
      </c>
      <c r="C19" s="76">
        <v>3</v>
      </c>
      <c r="D19" s="76">
        <v>6</v>
      </c>
      <c r="E19" s="76">
        <v>3</v>
      </c>
      <c r="F19" s="76">
        <v>7</v>
      </c>
      <c r="G19" s="134"/>
      <c r="H19" s="76">
        <v>9814</v>
      </c>
      <c r="I19" s="76">
        <v>0</v>
      </c>
      <c r="J19" s="76">
        <v>0</v>
      </c>
      <c r="K19" s="76">
        <v>0</v>
      </c>
      <c r="L19" s="76">
        <v>5</v>
      </c>
      <c r="M19" s="76">
        <v>0</v>
      </c>
      <c r="N19" s="76">
        <v>0</v>
      </c>
      <c r="P19" s="76">
        <v>9814</v>
      </c>
      <c r="Q19" s="76">
        <v>4</v>
      </c>
      <c r="R19" s="76">
        <v>5</v>
      </c>
      <c r="S19" s="76">
        <v>0</v>
      </c>
      <c r="U19" s="76">
        <v>9814</v>
      </c>
      <c r="V19" s="76">
        <v>35</v>
      </c>
      <c r="W19" s="79">
        <v>24.2</v>
      </c>
      <c r="X19" s="79">
        <v>19.600000000000001</v>
      </c>
      <c r="Y19" s="79">
        <v>33.520000000000003</v>
      </c>
      <c r="Z19" s="79">
        <v>32</v>
      </c>
      <c r="AA19" s="79">
        <v>34.4</v>
      </c>
      <c r="AB19" s="76" t="s">
        <v>361</v>
      </c>
      <c r="AC19" s="79">
        <v>43.34</v>
      </c>
      <c r="AD19" s="79">
        <v>34.6</v>
      </c>
      <c r="AE19" s="79">
        <v>32.299999999999997</v>
      </c>
      <c r="AF19" s="79">
        <v>40.6</v>
      </c>
      <c r="AH19" s="76">
        <v>9814</v>
      </c>
      <c r="AI19" s="79">
        <v>77.58</v>
      </c>
      <c r="AJ19" s="79">
        <v>78.099999999999994</v>
      </c>
      <c r="AK19" s="79">
        <v>74.599999999999994</v>
      </c>
      <c r="AL19" s="79">
        <v>78</v>
      </c>
      <c r="AM19" s="79">
        <v>78.5</v>
      </c>
      <c r="AN19" s="79">
        <v>81.599999999999994</v>
      </c>
      <c r="AO19" s="79">
        <v>83.6</v>
      </c>
      <c r="AP19" s="79">
        <v>80.400000000000006</v>
      </c>
      <c r="AQ19" s="79">
        <v>81.400000000000006</v>
      </c>
      <c r="AS19" s="76">
        <v>9814</v>
      </c>
      <c r="AT19" s="76">
        <v>4</v>
      </c>
      <c r="AU19" s="76" t="s">
        <v>458</v>
      </c>
      <c r="AV19" s="79" t="s">
        <v>361</v>
      </c>
      <c r="AW19" s="79" t="s">
        <v>361</v>
      </c>
      <c r="AX19" s="79" t="s">
        <v>361</v>
      </c>
      <c r="AY19" s="79" t="s">
        <v>361</v>
      </c>
      <c r="AZ19" s="79">
        <v>8.4</v>
      </c>
      <c r="BA19" s="79">
        <v>15.2</v>
      </c>
      <c r="BB19" s="79">
        <v>32</v>
      </c>
      <c r="BC19" s="79">
        <v>3.18</v>
      </c>
      <c r="BD19" s="79">
        <v>46.5</v>
      </c>
      <c r="BE19" s="79">
        <v>10.5</v>
      </c>
      <c r="BF19" s="79">
        <v>25</v>
      </c>
      <c r="BG19" s="79">
        <v>52</v>
      </c>
      <c r="BH19" s="79">
        <v>2.11</v>
      </c>
      <c r="BI19" s="79">
        <v>11.7</v>
      </c>
      <c r="BJ19" s="79">
        <v>17.8</v>
      </c>
      <c r="BL19" s="76">
        <v>9814</v>
      </c>
      <c r="BM19" s="79" t="s">
        <v>434</v>
      </c>
      <c r="BN19" s="79" t="s">
        <v>434</v>
      </c>
      <c r="BO19" s="79" t="s">
        <v>434</v>
      </c>
      <c r="BP19" s="79" t="s">
        <v>441</v>
      </c>
    </row>
    <row r="20" spans="1:68" ht="15" customHeight="1">
      <c r="A20" s="76">
        <v>9815</v>
      </c>
      <c r="B20" s="109" t="s">
        <v>171</v>
      </c>
      <c r="C20" s="76">
        <v>3</v>
      </c>
      <c r="D20" s="76" t="s">
        <v>401</v>
      </c>
      <c r="E20" s="76">
        <v>4</v>
      </c>
      <c r="F20" s="76">
        <v>6</v>
      </c>
      <c r="G20" s="134"/>
      <c r="H20" s="76">
        <v>9815</v>
      </c>
      <c r="I20" s="76">
        <v>0</v>
      </c>
      <c r="J20" s="76">
        <v>0</v>
      </c>
      <c r="K20" s="76">
        <v>0</v>
      </c>
      <c r="L20" s="76">
        <v>5</v>
      </c>
      <c r="M20" s="76">
        <v>0</v>
      </c>
      <c r="N20" s="76">
        <v>0</v>
      </c>
      <c r="P20" s="76">
        <v>9815</v>
      </c>
      <c r="Q20" s="76">
        <v>5</v>
      </c>
      <c r="R20" s="76">
        <v>5</v>
      </c>
      <c r="S20" s="76">
        <v>0</v>
      </c>
      <c r="U20" s="76">
        <v>9815</v>
      </c>
      <c r="V20" s="76">
        <v>40</v>
      </c>
      <c r="W20" s="79">
        <v>28.6</v>
      </c>
      <c r="X20" s="79">
        <v>30.6</v>
      </c>
      <c r="Y20" s="79">
        <v>37.880000000000003</v>
      </c>
      <c r="Z20" s="79">
        <v>37.72</v>
      </c>
      <c r="AA20" s="79">
        <v>42.49</v>
      </c>
      <c r="AB20" s="76">
        <v>44.6</v>
      </c>
      <c r="AC20" s="79">
        <v>54.22</v>
      </c>
      <c r="AD20" s="79">
        <v>37.799999999999997</v>
      </c>
      <c r="AE20" s="79">
        <v>36.700000000000003</v>
      </c>
      <c r="AF20" s="79">
        <v>48.48</v>
      </c>
      <c r="AH20" s="76">
        <v>9815</v>
      </c>
      <c r="AI20" s="79">
        <v>77.17</v>
      </c>
      <c r="AJ20" s="79">
        <v>77.900000000000006</v>
      </c>
      <c r="AK20" s="79">
        <v>78.599999999999994</v>
      </c>
      <c r="AL20" s="79">
        <v>77.5</v>
      </c>
      <c r="AM20" s="79">
        <v>77.5</v>
      </c>
      <c r="AN20" s="79">
        <v>84.4</v>
      </c>
      <c r="AO20" s="79">
        <v>84</v>
      </c>
      <c r="AP20" s="79">
        <v>77.5</v>
      </c>
      <c r="AQ20" s="79">
        <v>78.099999999999994</v>
      </c>
      <c r="AS20" s="76">
        <v>9815</v>
      </c>
      <c r="AT20" s="76">
        <v>4</v>
      </c>
      <c r="AU20" s="76" t="s">
        <v>458</v>
      </c>
      <c r="AV20" s="79">
        <v>47.8</v>
      </c>
      <c r="AW20" s="79">
        <v>246</v>
      </c>
      <c r="AX20" s="79">
        <v>975</v>
      </c>
      <c r="AY20" s="79">
        <v>28.851282051282052</v>
      </c>
      <c r="AZ20" s="79">
        <v>9.6</v>
      </c>
      <c r="BA20" s="79">
        <v>16.399999999999999</v>
      </c>
      <c r="BB20" s="79">
        <v>30.4</v>
      </c>
      <c r="BC20" s="79">
        <v>1.6</v>
      </c>
      <c r="BD20" s="79">
        <v>43</v>
      </c>
      <c r="BE20" s="79">
        <v>11</v>
      </c>
      <c r="BF20" s="79">
        <v>22.5</v>
      </c>
      <c r="BG20" s="79">
        <v>51.4</v>
      </c>
      <c r="BH20" s="79">
        <v>2.4900000000000002</v>
      </c>
      <c r="BI20" s="79">
        <v>10.1</v>
      </c>
      <c r="BJ20" s="79">
        <v>17.399999999999999</v>
      </c>
      <c r="BL20" s="76">
        <v>9815</v>
      </c>
      <c r="BM20" s="79" t="s">
        <v>434</v>
      </c>
      <c r="BN20" s="79" t="s">
        <v>434</v>
      </c>
      <c r="BO20" s="79" t="s">
        <v>434</v>
      </c>
      <c r="BP20" s="79" t="s">
        <v>441</v>
      </c>
    </row>
    <row r="21" spans="1:68" ht="15" customHeight="1">
      <c r="A21" s="76">
        <v>9816</v>
      </c>
      <c r="B21" s="109" t="s">
        <v>173</v>
      </c>
      <c r="C21" s="76">
        <v>2.5</v>
      </c>
      <c r="D21" s="76">
        <v>6</v>
      </c>
      <c r="E21" s="76">
        <v>5</v>
      </c>
      <c r="F21" s="76">
        <v>7</v>
      </c>
      <c r="G21" s="134"/>
      <c r="H21" s="76">
        <v>9816</v>
      </c>
      <c r="I21" s="76">
        <v>0</v>
      </c>
      <c r="J21" s="76">
        <v>0</v>
      </c>
      <c r="K21" s="76">
        <v>0</v>
      </c>
      <c r="L21" s="76">
        <v>5</v>
      </c>
      <c r="M21" s="76">
        <v>0</v>
      </c>
      <c r="N21" s="76">
        <v>0</v>
      </c>
      <c r="P21" s="76">
        <v>9816</v>
      </c>
      <c r="Q21" s="76">
        <v>2</v>
      </c>
      <c r="R21" s="76">
        <v>5</v>
      </c>
      <c r="S21" s="76">
        <v>0</v>
      </c>
      <c r="U21" s="76">
        <v>9816</v>
      </c>
      <c r="V21" s="76">
        <v>40</v>
      </c>
      <c r="W21" s="79">
        <v>31.2</v>
      </c>
      <c r="X21" s="79">
        <v>31.3</v>
      </c>
      <c r="Y21" s="79">
        <v>33.08</v>
      </c>
      <c r="Z21" s="79">
        <v>32.6</v>
      </c>
      <c r="AA21" s="79">
        <v>41.6</v>
      </c>
      <c r="AB21" s="76">
        <v>47.3</v>
      </c>
      <c r="AC21" s="79">
        <v>52.96</v>
      </c>
      <c r="AD21" s="79">
        <v>34.299999999999997</v>
      </c>
      <c r="AE21" s="79">
        <v>32.4</v>
      </c>
      <c r="AF21" s="79">
        <v>47.2</v>
      </c>
      <c r="AH21" s="76">
        <v>9816</v>
      </c>
      <c r="AI21" s="79">
        <v>78.545000000000002</v>
      </c>
      <c r="AJ21" s="79">
        <v>78.400000000000006</v>
      </c>
      <c r="AK21" s="79">
        <v>78.599999999999994</v>
      </c>
      <c r="AL21" s="79">
        <v>79</v>
      </c>
      <c r="AM21" s="79">
        <v>79</v>
      </c>
      <c r="AN21" s="79">
        <v>80.400000000000006</v>
      </c>
      <c r="AO21" s="79">
        <v>80.8</v>
      </c>
      <c r="AP21" s="79">
        <v>79.3</v>
      </c>
      <c r="AQ21" s="79">
        <v>79</v>
      </c>
      <c r="AS21" s="76">
        <v>9816</v>
      </c>
      <c r="AT21" s="76">
        <v>4</v>
      </c>
      <c r="AU21" s="76" t="s">
        <v>458</v>
      </c>
      <c r="AV21" s="79">
        <v>49.8</v>
      </c>
      <c r="AW21" s="79">
        <v>307</v>
      </c>
      <c r="AX21" s="79">
        <v>1104.5</v>
      </c>
      <c r="AY21" s="79">
        <v>32.889354141522801</v>
      </c>
      <c r="AZ21" s="79">
        <v>8</v>
      </c>
      <c r="BA21" s="79">
        <v>14.8</v>
      </c>
      <c r="BB21" s="79">
        <v>27.6</v>
      </c>
      <c r="BC21" s="79">
        <v>1.46</v>
      </c>
      <c r="BD21" s="79">
        <v>35.5</v>
      </c>
      <c r="BE21" s="79">
        <v>10.5</v>
      </c>
      <c r="BF21" s="79">
        <v>19</v>
      </c>
      <c r="BG21" s="79">
        <v>54.4</v>
      </c>
      <c r="BH21" s="79">
        <v>2.57</v>
      </c>
      <c r="BI21" s="79">
        <v>10.4</v>
      </c>
      <c r="BJ21" s="79">
        <v>19.2</v>
      </c>
      <c r="BL21" s="76">
        <v>9816</v>
      </c>
      <c r="BM21" s="79" t="s">
        <v>434</v>
      </c>
      <c r="BN21" s="79" t="s">
        <v>434</v>
      </c>
      <c r="BO21" s="79" t="s">
        <v>434</v>
      </c>
      <c r="BP21" s="79" t="s">
        <v>441</v>
      </c>
    </row>
    <row r="22" spans="1:68" ht="15" customHeight="1">
      <c r="A22" s="76">
        <v>9817</v>
      </c>
      <c r="B22" s="109" t="s">
        <v>175</v>
      </c>
      <c r="C22" s="76">
        <v>3</v>
      </c>
      <c r="D22" s="76" t="s">
        <v>247</v>
      </c>
      <c r="E22" s="76">
        <v>5</v>
      </c>
      <c r="F22" s="76">
        <v>6</v>
      </c>
      <c r="G22" s="134"/>
      <c r="H22" s="76">
        <v>9817</v>
      </c>
      <c r="I22" s="76">
        <v>0</v>
      </c>
      <c r="J22" s="76">
        <v>0</v>
      </c>
      <c r="K22" s="76">
        <v>0</v>
      </c>
      <c r="L22" s="76">
        <v>5</v>
      </c>
      <c r="M22" s="76">
        <v>0</v>
      </c>
      <c r="N22" s="76">
        <v>0</v>
      </c>
      <c r="P22" s="76">
        <v>9817</v>
      </c>
      <c r="Q22" s="76">
        <v>4</v>
      </c>
      <c r="R22" s="76">
        <v>5</v>
      </c>
      <c r="S22" s="76">
        <v>0</v>
      </c>
      <c r="U22" s="76">
        <v>9817</v>
      </c>
      <c r="V22" s="76">
        <v>38</v>
      </c>
      <c r="W22" s="79">
        <v>20.3</v>
      </c>
      <c r="X22" s="79">
        <v>21.1</v>
      </c>
      <c r="Y22" s="79">
        <v>40.92</v>
      </c>
      <c r="Z22" s="79">
        <v>40.56</v>
      </c>
      <c r="AA22" s="79">
        <v>37.299999999999997</v>
      </c>
      <c r="AB22" s="76" t="s">
        <v>361</v>
      </c>
      <c r="AC22" s="79">
        <v>43.72</v>
      </c>
      <c r="AD22" s="79">
        <v>31.4</v>
      </c>
      <c r="AE22" s="79">
        <v>31.5</v>
      </c>
      <c r="AF22" s="79">
        <v>35.68</v>
      </c>
      <c r="AH22" s="76">
        <v>9817</v>
      </c>
      <c r="AI22" s="79">
        <v>68.78</v>
      </c>
      <c r="AJ22" s="79">
        <v>73.099999999999994</v>
      </c>
      <c r="AK22" s="79">
        <v>73.900000000000006</v>
      </c>
      <c r="AL22" s="79">
        <v>77.5</v>
      </c>
      <c r="AM22" s="79">
        <v>77.5</v>
      </c>
      <c r="AN22" s="79">
        <v>84</v>
      </c>
      <c r="AO22" s="79">
        <v>86</v>
      </c>
      <c r="AP22" s="79">
        <v>77.099999999999994</v>
      </c>
      <c r="AQ22" s="79">
        <v>79.099999999999994</v>
      </c>
      <c r="AS22" s="76">
        <v>9817</v>
      </c>
      <c r="AT22" s="76">
        <v>3</v>
      </c>
      <c r="AU22" s="76" t="s">
        <v>458</v>
      </c>
      <c r="AV22" s="79" t="s">
        <v>361</v>
      </c>
      <c r="AW22" s="79" t="s">
        <v>361</v>
      </c>
      <c r="AX22" s="79" t="s">
        <v>361</v>
      </c>
      <c r="AY22" s="79" t="s">
        <v>361</v>
      </c>
      <c r="AZ22" s="79">
        <v>9.1999999999999993</v>
      </c>
      <c r="BA22" s="79">
        <v>17.2</v>
      </c>
      <c r="BB22" s="79">
        <v>41</v>
      </c>
      <c r="BC22" s="79">
        <v>1.79</v>
      </c>
      <c r="BD22" s="79">
        <v>40.5</v>
      </c>
      <c r="BE22" s="79">
        <v>9</v>
      </c>
      <c r="BF22" s="79">
        <v>25</v>
      </c>
      <c r="BG22" s="79">
        <v>46</v>
      </c>
      <c r="BH22" s="79">
        <v>1.64</v>
      </c>
      <c r="BI22" s="79">
        <v>9.9</v>
      </c>
      <c r="BJ22" s="79">
        <v>17.5</v>
      </c>
      <c r="BL22" s="76">
        <v>9817</v>
      </c>
      <c r="BM22" s="79" t="s">
        <v>433</v>
      </c>
      <c r="BN22" s="79" t="s">
        <v>433</v>
      </c>
      <c r="BO22" s="79" t="s">
        <v>433</v>
      </c>
      <c r="BP22" s="79" t="s">
        <v>441</v>
      </c>
    </row>
    <row r="23" spans="1:68" ht="15" customHeight="1">
      <c r="A23" s="76">
        <v>9818</v>
      </c>
      <c r="B23" s="109" t="s">
        <v>178</v>
      </c>
      <c r="C23" s="76">
        <v>3</v>
      </c>
      <c r="D23" s="76">
        <v>7</v>
      </c>
      <c r="E23" s="76">
        <v>5</v>
      </c>
      <c r="F23" s="76">
        <v>6</v>
      </c>
      <c r="G23" s="134"/>
      <c r="H23" s="76">
        <v>9818</v>
      </c>
      <c r="I23" s="76">
        <v>0</v>
      </c>
      <c r="J23" s="76">
        <v>0</v>
      </c>
      <c r="K23" s="76">
        <v>0</v>
      </c>
      <c r="L23" s="76">
        <v>5</v>
      </c>
      <c r="M23" s="76">
        <v>0</v>
      </c>
      <c r="N23" s="76">
        <v>0</v>
      </c>
      <c r="P23" s="76">
        <v>9818</v>
      </c>
      <c r="Q23" s="76">
        <v>3</v>
      </c>
      <c r="R23" s="76">
        <v>5</v>
      </c>
      <c r="S23" s="76">
        <v>0</v>
      </c>
      <c r="U23" s="76">
        <v>9818</v>
      </c>
      <c r="V23" s="76">
        <v>33</v>
      </c>
      <c r="W23" s="79">
        <v>20.7</v>
      </c>
      <c r="X23" s="79">
        <v>23</v>
      </c>
      <c r="Y23" s="79">
        <v>35.119999999999997</v>
      </c>
      <c r="Z23" s="79">
        <v>37.799999999999997</v>
      </c>
      <c r="AA23" s="79">
        <v>33.659999999999997</v>
      </c>
      <c r="AB23" s="76">
        <v>43.65</v>
      </c>
      <c r="AC23" s="79">
        <v>46.3</v>
      </c>
      <c r="AD23" s="79">
        <v>36.200000000000003</v>
      </c>
      <c r="AE23" s="79">
        <v>38.700000000000003</v>
      </c>
      <c r="AF23" s="79">
        <v>46.5</v>
      </c>
      <c r="AH23" s="76">
        <v>9818</v>
      </c>
      <c r="AI23" s="79">
        <v>75.405000000000001</v>
      </c>
      <c r="AJ23" s="79">
        <v>72.3</v>
      </c>
      <c r="AK23" s="79">
        <v>74.400000000000006</v>
      </c>
      <c r="AL23" s="79">
        <v>74</v>
      </c>
      <c r="AM23" s="79">
        <v>76.5</v>
      </c>
      <c r="AN23" s="79">
        <v>81.2</v>
      </c>
      <c r="AO23" s="79">
        <v>81.2</v>
      </c>
      <c r="AP23" s="79">
        <v>73.2</v>
      </c>
      <c r="AQ23" s="79">
        <v>74.400000000000006</v>
      </c>
      <c r="AS23" s="76">
        <v>9818</v>
      </c>
      <c r="AT23" s="76">
        <v>3</v>
      </c>
      <c r="AU23" s="76" t="s">
        <v>458</v>
      </c>
      <c r="AV23" s="79">
        <v>48.05</v>
      </c>
      <c r="AW23" s="79">
        <v>279</v>
      </c>
      <c r="AX23" s="79">
        <v>1136</v>
      </c>
      <c r="AY23" s="79">
        <v>33.819361090272565</v>
      </c>
      <c r="AZ23" s="79">
        <v>8.8000000000000007</v>
      </c>
      <c r="BA23" s="79">
        <v>17.2</v>
      </c>
      <c r="BB23" s="79">
        <v>38</v>
      </c>
      <c r="BC23" s="79">
        <v>1.96</v>
      </c>
      <c r="BD23" s="79">
        <v>39</v>
      </c>
      <c r="BE23" s="79">
        <v>11.5</v>
      </c>
      <c r="BF23" s="79">
        <v>22.5</v>
      </c>
      <c r="BG23" s="79">
        <v>57.4</v>
      </c>
      <c r="BH23" s="79">
        <v>2.67</v>
      </c>
      <c r="BI23" s="79">
        <v>11.2</v>
      </c>
      <c r="BJ23" s="79">
        <v>18.2</v>
      </c>
      <c r="BL23" s="76">
        <v>9818</v>
      </c>
      <c r="BM23" s="79" t="s">
        <v>433</v>
      </c>
      <c r="BN23" s="79" t="s">
        <v>433</v>
      </c>
      <c r="BO23" s="79" t="s">
        <v>433</v>
      </c>
      <c r="BP23" s="79" t="s">
        <v>441</v>
      </c>
    </row>
    <row r="24" spans="1:68" ht="15" customHeight="1">
      <c r="A24" s="76">
        <v>9819</v>
      </c>
      <c r="B24" s="109" t="s">
        <v>181</v>
      </c>
      <c r="C24" s="76">
        <v>2.5</v>
      </c>
      <c r="D24" s="76">
        <v>7</v>
      </c>
      <c r="E24" s="76">
        <v>5</v>
      </c>
      <c r="F24" s="76">
        <v>7</v>
      </c>
      <c r="G24" s="134"/>
      <c r="H24" s="76">
        <v>9819</v>
      </c>
      <c r="I24" s="76">
        <v>0</v>
      </c>
      <c r="J24" s="76">
        <v>0</v>
      </c>
      <c r="K24" s="76">
        <v>0</v>
      </c>
      <c r="L24" s="76">
        <v>5</v>
      </c>
      <c r="M24" s="76">
        <v>0</v>
      </c>
      <c r="N24" s="76">
        <v>0</v>
      </c>
      <c r="P24" s="76">
        <v>9819</v>
      </c>
      <c r="Q24" s="76">
        <v>4</v>
      </c>
      <c r="R24" s="76">
        <v>5</v>
      </c>
      <c r="S24" s="76">
        <v>0</v>
      </c>
      <c r="U24" s="76">
        <v>9819</v>
      </c>
      <c r="V24" s="76">
        <v>40</v>
      </c>
      <c r="W24" s="79">
        <v>28.8</v>
      </c>
      <c r="X24" s="79">
        <v>28.3</v>
      </c>
      <c r="Y24" s="79">
        <v>32.72</v>
      </c>
      <c r="Z24" s="79">
        <v>39.880000000000003</v>
      </c>
      <c r="AA24" s="79">
        <v>41.19</v>
      </c>
      <c r="AB24" s="76">
        <v>47.55</v>
      </c>
      <c r="AC24" s="79">
        <v>50.82</v>
      </c>
      <c r="AD24" s="79">
        <v>36.15</v>
      </c>
      <c r="AE24" s="79">
        <v>34.200000000000003</v>
      </c>
      <c r="AF24" s="79">
        <v>41.8</v>
      </c>
      <c r="AH24" s="76">
        <v>9819</v>
      </c>
      <c r="AI24" s="79">
        <v>74.05</v>
      </c>
      <c r="AJ24" s="79">
        <v>78.8</v>
      </c>
      <c r="AK24" s="79">
        <v>78.099999999999994</v>
      </c>
      <c r="AL24" s="79">
        <v>78.5</v>
      </c>
      <c r="AM24" s="79">
        <v>79</v>
      </c>
      <c r="AN24" s="79">
        <v>83.6</v>
      </c>
      <c r="AO24" s="79">
        <v>85.6</v>
      </c>
      <c r="AP24" s="79">
        <v>74.599999999999994</v>
      </c>
      <c r="AQ24" s="79">
        <v>78.400000000000006</v>
      </c>
      <c r="AS24" s="76">
        <v>9819</v>
      </c>
      <c r="AT24" s="76">
        <v>4</v>
      </c>
      <c r="AU24" s="76" t="s">
        <v>458</v>
      </c>
      <c r="AV24" s="79">
        <v>47.05</v>
      </c>
      <c r="AW24" s="79">
        <v>327</v>
      </c>
      <c r="AX24" s="79">
        <v>1188</v>
      </c>
      <c r="AY24" s="79">
        <v>31.225018525826847</v>
      </c>
      <c r="AZ24" s="79">
        <v>9.3000000000000007</v>
      </c>
      <c r="BA24" s="79">
        <v>18.399999999999999</v>
      </c>
      <c r="BB24" s="79">
        <v>48</v>
      </c>
      <c r="BC24" s="79">
        <v>2.39</v>
      </c>
      <c r="BD24" s="79">
        <v>44</v>
      </c>
      <c r="BE24" s="79">
        <v>11</v>
      </c>
      <c r="BF24" s="79">
        <v>22.5</v>
      </c>
      <c r="BG24" s="79">
        <v>48.2</v>
      </c>
      <c r="BH24" s="79">
        <v>2.0099999999999998</v>
      </c>
      <c r="BI24" s="79">
        <v>10.3</v>
      </c>
      <c r="BJ24" s="79">
        <v>16.399999999999999</v>
      </c>
      <c r="BL24" s="76">
        <v>9819</v>
      </c>
      <c r="BM24" s="79" t="s">
        <v>434</v>
      </c>
      <c r="BN24" s="79" t="s">
        <v>434</v>
      </c>
      <c r="BO24" s="79" t="s">
        <v>434</v>
      </c>
      <c r="BP24" s="79" t="s">
        <v>441</v>
      </c>
    </row>
    <row r="25" spans="1:68" ht="15" customHeight="1">
      <c r="A25" s="77">
        <v>9820</v>
      </c>
      <c r="B25" s="116" t="s">
        <v>184</v>
      </c>
      <c r="C25" s="77">
        <v>2.5</v>
      </c>
      <c r="D25" s="77">
        <v>8</v>
      </c>
      <c r="E25" s="77">
        <v>5</v>
      </c>
      <c r="F25" s="77">
        <v>9</v>
      </c>
      <c r="G25" s="134"/>
      <c r="H25" s="77">
        <v>9820</v>
      </c>
      <c r="I25" s="77">
        <v>0</v>
      </c>
      <c r="J25" s="77">
        <v>0</v>
      </c>
      <c r="K25" s="77">
        <v>0</v>
      </c>
      <c r="L25" s="77">
        <v>5</v>
      </c>
      <c r="M25" s="77">
        <v>0</v>
      </c>
      <c r="N25" s="77">
        <v>0</v>
      </c>
      <c r="P25" s="77">
        <v>9820</v>
      </c>
      <c r="Q25" s="77">
        <v>3</v>
      </c>
      <c r="R25" s="77">
        <v>5</v>
      </c>
      <c r="S25" s="77">
        <v>0</v>
      </c>
      <c r="U25" s="77">
        <v>9820</v>
      </c>
      <c r="V25" s="77">
        <v>42</v>
      </c>
      <c r="W25" s="80">
        <v>33.4</v>
      </c>
      <c r="X25" s="80">
        <v>32.700000000000003</v>
      </c>
      <c r="Y25" s="80">
        <v>33.32</v>
      </c>
      <c r="Z25" s="80">
        <v>37.44</v>
      </c>
      <c r="AA25" s="80">
        <v>43.71</v>
      </c>
      <c r="AB25" s="77">
        <v>42.5</v>
      </c>
      <c r="AC25" s="80">
        <v>49.62</v>
      </c>
      <c r="AD25" s="80">
        <v>36.6</v>
      </c>
      <c r="AE25" s="80">
        <v>38.299999999999997</v>
      </c>
      <c r="AF25" s="80">
        <v>35.799999999999997</v>
      </c>
      <c r="AH25" s="77">
        <v>9820</v>
      </c>
      <c r="AI25" s="80">
        <v>73.564999999999998</v>
      </c>
      <c r="AJ25" s="80">
        <v>80.5</v>
      </c>
      <c r="AK25" s="80">
        <v>79.7</v>
      </c>
      <c r="AL25" s="80">
        <v>80</v>
      </c>
      <c r="AM25" s="80">
        <v>79</v>
      </c>
      <c r="AN25" s="80">
        <v>82.8</v>
      </c>
      <c r="AO25" s="80">
        <v>84.8</v>
      </c>
      <c r="AP25" s="80">
        <v>76.400000000000006</v>
      </c>
      <c r="AQ25" s="80">
        <v>79.099999999999994</v>
      </c>
      <c r="AS25" s="77">
        <v>9820</v>
      </c>
      <c r="AT25" s="77">
        <v>4</v>
      </c>
      <c r="AU25" s="77" t="s">
        <v>264</v>
      </c>
      <c r="AV25" s="80">
        <v>46.25</v>
      </c>
      <c r="AW25" s="80">
        <v>228.5</v>
      </c>
      <c r="AX25" s="80">
        <v>955.5</v>
      </c>
      <c r="AY25" s="80">
        <v>26.739300237504708</v>
      </c>
      <c r="AZ25" s="80">
        <v>10.8</v>
      </c>
      <c r="BA25" s="80">
        <v>18.8</v>
      </c>
      <c r="BB25" s="80">
        <v>53.6</v>
      </c>
      <c r="BC25" s="80">
        <v>2.27</v>
      </c>
      <c r="BD25" s="80">
        <v>37</v>
      </c>
      <c r="BE25" s="80">
        <v>10</v>
      </c>
      <c r="BF25" s="80">
        <v>22.5</v>
      </c>
      <c r="BG25" s="80">
        <v>46.8</v>
      </c>
      <c r="BH25" s="80">
        <v>1.68</v>
      </c>
      <c r="BI25" s="80">
        <v>9.6</v>
      </c>
      <c r="BJ25" s="80">
        <v>17.600000000000001</v>
      </c>
      <c r="BL25" s="77">
        <v>9820</v>
      </c>
      <c r="BM25" s="80" t="s">
        <v>434</v>
      </c>
      <c r="BN25" s="80" t="s">
        <v>434</v>
      </c>
      <c r="BO25" s="80" t="s">
        <v>434</v>
      </c>
      <c r="BP25" s="80" t="s">
        <v>441</v>
      </c>
    </row>
    <row r="26" spans="1:68" ht="15" customHeight="1">
      <c r="A26" s="75">
        <v>9821</v>
      </c>
      <c r="B26" s="101" t="s">
        <v>184</v>
      </c>
      <c r="C26" s="75">
        <v>3</v>
      </c>
      <c r="D26" s="75">
        <v>8</v>
      </c>
      <c r="E26" s="75">
        <v>4</v>
      </c>
      <c r="F26" s="75">
        <v>8</v>
      </c>
      <c r="G26" s="134"/>
      <c r="H26" s="75">
        <v>9821</v>
      </c>
      <c r="I26" s="75">
        <v>0</v>
      </c>
      <c r="J26" s="75">
        <v>0</v>
      </c>
      <c r="K26" s="75">
        <v>0</v>
      </c>
      <c r="L26" s="75">
        <v>5</v>
      </c>
      <c r="M26" s="75">
        <v>0</v>
      </c>
      <c r="N26" s="75">
        <v>0</v>
      </c>
      <c r="P26" s="75">
        <v>9821</v>
      </c>
      <c r="Q26" s="75">
        <v>2</v>
      </c>
      <c r="R26" s="75">
        <v>5</v>
      </c>
      <c r="S26" s="75">
        <v>0</v>
      </c>
      <c r="U26" s="75">
        <v>9821</v>
      </c>
      <c r="V26" s="75">
        <v>38</v>
      </c>
      <c r="W26" s="78">
        <v>24.5</v>
      </c>
      <c r="X26" s="78">
        <v>22.9</v>
      </c>
      <c r="Y26" s="78">
        <v>34.36</v>
      </c>
      <c r="Z26" s="78">
        <v>40.96</v>
      </c>
      <c r="AA26" s="78">
        <v>37.619999999999997</v>
      </c>
      <c r="AB26" s="75">
        <v>43.8</v>
      </c>
      <c r="AC26" s="78">
        <v>48.04</v>
      </c>
      <c r="AD26" s="78">
        <v>36.65</v>
      </c>
      <c r="AE26" s="78">
        <v>37.9</v>
      </c>
      <c r="AF26" s="78">
        <v>37.72</v>
      </c>
      <c r="AH26" s="75">
        <v>9821</v>
      </c>
      <c r="AI26" s="78">
        <v>78.72</v>
      </c>
      <c r="AJ26" s="78">
        <v>76.7</v>
      </c>
      <c r="AK26" s="78">
        <v>75.900000000000006</v>
      </c>
      <c r="AL26" s="78">
        <v>72.5</v>
      </c>
      <c r="AM26" s="78">
        <v>71.5</v>
      </c>
      <c r="AN26" s="78">
        <v>79.2</v>
      </c>
      <c r="AO26" s="78">
        <v>82.4</v>
      </c>
      <c r="AP26" s="78">
        <v>73.8</v>
      </c>
      <c r="AQ26" s="78">
        <v>78.599999999999994</v>
      </c>
      <c r="AS26" s="75">
        <v>9821</v>
      </c>
      <c r="AT26" s="75">
        <v>3</v>
      </c>
      <c r="AU26" s="75" t="s">
        <v>264</v>
      </c>
      <c r="AV26" s="78">
        <v>44.55</v>
      </c>
      <c r="AW26" s="78">
        <v>213.5</v>
      </c>
      <c r="AX26" s="78">
        <v>935</v>
      </c>
      <c r="AY26" s="78">
        <v>25.723437723437723</v>
      </c>
      <c r="AZ26" s="78">
        <v>9</v>
      </c>
      <c r="BA26" s="78">
        <v>16.8</v>
      </c>
      <c r="BB26" s="78">
        <v>35</v>
      </c>
      <c r="BC26" s="78">
        <v>1.77</v>
      </c>
      <c r="BD26" s="78">
        <v>45</v>
      </c>
      <c r="BE26" s="78">
        <v>10</v>
      </c>
      <c r="BF26" s="78">
        <v>26</v>
      </c>
      <c r="BG26" s="78">
        <v>52.3</v>
      </c>
      <c r="BH26" s="78">
        <v>1.97</v>
      </c>
      <c r="BI26" s="78">
        <v>10.1</v>
      </c>
      <c r="BJ26" s="78">
        <v>16.2</v>
      </c>
      <c r="BL26" s="75">
        <v>9821</v>
      </c>
      <c r="BM26" s="78" t="s">
        <v>434</v>
      </c>
      <c r="BN26" s="78" t="s">
        <v>434</v>
      </c>
      <c r="BO26" s="78" t="s">
        <v>434</v>
      </c>
      <c r="BP26" s="78" t="s">
        <v>441</v>
      </c>
    </row>
    <row r="27" spans="1:68" ht="15" customHeight="1">
      <c r="A27" s="76">
        <v>9822</v>
      </c>
      <c r="B27" s="109" t="s">
        <v>188</v>
      </c>
      <c r="C27" s="76">
        <v>2.5</v>
      </c>
      <c r="D27" s="76">
        <v>6</v>
      </c>
      <c r="E27" s="76">
        <v>4</v>
      </c>
      <c r="F27" s="76">
        <v>7</v>
      </c>
      <c r="G27" s="134"/>
      <c r="H27" s="76">
        <v>9822</v>
      </c>
      <c r="I27" s="76">
        <v>0</v>
      </c>
      <c r="J27" s="76">
        <v>0</v>
      </c>
      <c r="K27" s="76">
        <v>0</v>
      </c>
      <c r="L27" s="76">
        <v>5</v>
      </c>
      <c r="M27" s="76">
        <v>0</v>
      </c>
      <c r="N27" s="76">
        <v>0</v>
      </c>
      <c r="P27" s="76">
        <v>9822</v>
      </c>
      <c r="Q27" s="76">
        <v>2</v>
      </c>
      <c r="R27" s="76">
        <v>5</v>
      </c>
      <c r="S27" s="76">
        <v>0</v>
      </c>
      <c r="U27" s="76">
        <v>9822</v>
      </c>
      <c r="V27" s="76">
        <v>31</v>
      </c>
      <c r="W27" s="79">
        <v>23.2</v>
      </c>
      <c r="X27" s="79">
        <v>21.2</v>
      </c>
      <c r="Y27" s="79">
        <v>35.92</v>
      </c>
      <c r="Z27" s="79">
        <v>36</v>
      </c>
      <c r="AA27" s="79">
        <v>41.23</v>
      </c>
      <c r="AB27" s="76">
        <v>44.3</v>
      </c>
      <c r="AC27" s="79">
        <v>46.98</v>
      </c>
      <c r="AD27" s="79">
        <v>35.6</v>
      </c>
      <c r="AE27" s="79">
        <v>36.700000000000003</v>
      </c>
      <c r="AF27" s="79">
        <v>36.28</v>
      </c>
      <c r="AH27" s="76">
        <v>9822</v>
      </c>
      <c r="AI27" s="79">
        <v>69.245000000000005</v>
      </c>
      <c r="AJ27" s="79">
        <v>74.099999999999994</v>
      </c>
      <c r="AK27" s="79">
        <v>70.5</v>
      </c>
      <c r="AL27" s="79">
        <v>75.5</v>
      </c>
      <c r="AM27" s="79">
        <v>76</v>
      </c>
      <c r="AN27" s="79">
        <v>83.6</v>
      </c>
      <c r="AO27" s="79">
        <v>82.4</v>
      </c>
      <c r="AP27" s="79">
        <v>77</v>
      </c>
      <c r="AQ27" s="79">
        <v>79.5</v>
      </c>
      <c r="AS27" s="76">
        <v>9822</v>
      </c>
      <c r="AT27" s="76">
        <v>3</v>
      </c>
      <c r="AU27" s="76" t="s">
        <v>458</v>
      </c>
      <c r="AV27" s="79">
        <v>51.85</v>
      </c>
      <c r="AW27" s="79">
        <v>239.5</v>
      </c>
      <c r="AX27" s="79">
        <v>951.5</v>
      </c>
      <c r="AY27" s="79">
        <v>26.947086840865822</v>
      </c>
      <c r="AZ27" s="79">
        <v>7.8</v>
      </c>
      <c r="BA27" s="79">
        <v>17.600000000000001</v>
      </c>
      <c r="BB27" s="79">
        <v>47.4</v>
      </c>
      <c r="BC27" s="79">
        <v>2.08</v>
      </c>
      <c r="BD27" s="79">
        <v>42</v>
      </c>
      <c r="BE27" s="79">
        <v>9</v>
      </c>
      <c r="BF27" s="79">
        <v>22.5</v>
      </c>
      <c r="BG27" s="79">
        <v>46.5</v>
      </c>
      <c r="BH27" s="79">
        <v>1.69</v>
      </c>
      <c r="BI27" s="79">
        <v>10.199999999999999</v>
      </c>
      <c r="BJ27" s="79">
        <v>16.2</v>
      </c>
      <c r="BL27" s="76">
        <v>9822</v>
      </c>
      <c r="BM27" s="79" t="s">
        <v>433</v>
      </c>
      <c r="BN27" s="79" t="s">
        <v>433</v>
      </c>
      <c r="BO27" s="79" t="s">
        <v>433</v>
      </c>
      <c r="BP27" s="79" t="s">
        <v>441</v>
      </c>
    </row>
    <row r="28" spans="1:68" ht="15" customHeight="1">
      <c r="A28" s="76">
        <v>9823</v>
      </c>
      <c r="B28" s="109" t="s">
        <v>191</v>
      </c>
      <c r="C28" s="76">
        <v>3.5</v>
      </c>
      <c r="D28" s="76">
        <v>7</v>
      </c>
      <c r="E28" s="76">
        <v>5</v>
      </c>
      <c r="F28" s="76">
        <v>8</v>
      </c>
      <c r="G28" s="134"/>
      <c r="H28" s="76">
        <v>9823</v>
      </c>
      <c r="I28" s="76">
        <v>0</v>
      </c>
      <c r="J28" s="76">
        <v>0</v>
      </c>
      <c r="K28" s="76">
        <v>0</v>
      </c>
      <c r="L28" s="76">
        <v>5</v>
      </c>
      <c r="M28" s="76">
        <v>0</v>
      </c>
      <c r="N28" s="76">
        <v>0</v>
      </c>
      <c r="P28" s="76">
        <v>9823</v>
      </c>
      <c r="Q28" s="76">
        <v>4</v>
      </c>
      <c r="R28" s="76">
        <v>5</v>
      </c>
      <c r="S28" s="76">
        <v>0</v>
      </c>
      <c r="U28" s="76">
        <v>9823</v>
      </c>
      <c r="V28" s="76">
        <v>32</v>
      </c>
      <c r="W28" s="79">
        <v>25.1</v>
      </c>
      <c r="X28" s="79">
        <v>20.2</v>
      </c>
      <c r="Y28" s="79">
        <v>31.2</v>
      </c>
      <c r="Z28" s="79">
        <v>36.4</v>
      </c>
      <c r="AA28" s="79">
        <v>42.08</v>
      </c>
      <c r="AB28" s="76">
        <v>41.5</v>
      </c>
      <c r="AC28" s="79">
        <v>46.24</v>
      </c>
      <c r="AD28" s="79">
        <v>38.200000000000003</v>
      </c>
      <c r="AE28" s="79">
        <v>34.1</v>
      </c>
      <c r="AF28" s="79">
        <v>41.5</v>
      </c>
      <c r="AH28" s="76">
        <v>9823</v>
      </c>
      <c r="AI28" s="79">
        <v>75.97</v>
      </c>
      <c r="AJ28" s="79">
        <v>75.900000000000006</v>
      </c>
      <c r="AK28" s="79">
        <v>77.400000000000006</v>
      </c>
      <c r="AL28" s="79">
        <v>78</v>
      </c>
      <c r="AM28" s="79">
        <v>75.5</v>
      </c>
      <c r="AN28" s="79">
        <v>80</v>
      </c>
      <c r="AO28" s="79">
        <v>82.8</v>
      </c>
      <c r="AP28" s="79">
        <v>76.7</v>
      </c>
      <c r="AQ28" s="79">
        <v>79.5</v>
      </c>
      <c r="AS28" s="76">
        <v>9823</v>
      </c>
      <c r="AT28" s="76">
        <v>3</v>
      </c>
      <c r="AU28" s="76" t="s">
        <v>458</v>
      </c>
      <c r="AV28" s="79">
        <v>52.7</v>
      </c>
      <c r="AW28" s="79">
        <v>246</v>
      </c>
      <c r="AX28" s="79">
        <v>974</v>
      </c>
      <c r="AY28" s="79">
        <v>26.185938282341162</v>
      </c>
      <c r="AZ28" s="79">
        <v>9.8000000000000007</v>
      </c>
      <c r="BA28" s="79">
        <v>17.2</v>
      </c>
      <c r="BB28" s="79">
        <v>34</v>
      </c>
      <c r="BC28" s="79">
        <v>1.66</v>
      </c>
      <c r="BD28" s="79">
        <v>39.5</v>
      </c>
      <c r="BE28" s="79">
        <v>9.5</v>
      </c>
      <c r="BF28" s="79">
        <v>23.5</v>
      </c>
      <c r="BG28" s="79">
        <v>56.6</v>
      </c>
      <c r="BH28" s="79">
        <v>2.35</v>
      </c>
      <c r="BI28" s="79">
        <v>11.1</v>
      </c>
      <c r="BJ28" s="79">
        <v>20.2</v>
      </c>
      <c r="BL28" s="76">
        <v>9823</v>
      </c>
      <c r="BM28" s="79" t="s">
        <v>434</v>
      </c>
      <c r="BN28" s="79" t="s">
        <v>434</v>
      </c>
      <c r="BO28" s="79" t="s">
        <v>434</v>
      </c>
      <c r="BP28" s="79" t="s">
        <v>441</v>
      </c>
    </row>
    <row r="29" spans="1:68" ht="15" customHeight="1">
      <c r="A29" s="76">
        <v>9824</v>
      </c>
      <c r="B29" s="109" t="s">
        <v>194</v>
      </c>
      <c r="C29" s="76">
        <v>3</v>
      </c>
      <c r="D29" s="76">
        <v>7</v>
      </c>
      <c r="E29" s="76">
        <v>3</v>
      </c>
      <c r="F29" s="76">
        <v>8</v>
      </c>
      <c r="G29" s="134"/>
      <c r="H29" s="76">
        <v>9824</v>
      </c>
      <c r="I29" s="76">
        <v>0</v>
      </c>
      <c r="J29" s="76">
        <v>0</v>
      </c>
      <c r="K29" s="76">
        <v>0</v>
      </c>
      <c r="L29" s="76">
        <v>5</v>
      </c>
      <c r="M29" s="76">
        <v>0</v>
      </c>
      <c r="N29" s="76">
        <v>0</v>
      </c>
      <c r="P29" s="76">
        <v>9824</v>
      </c>
      <c r="Q29" s="76">
        <v>2</v>
      </c>
      <c r="R29" s="76">
        <v>5</v>
      </c>
      <c r="S29" s="76">
        <v>0</v>
      </c>
      <c r="U29" s="76">
        <v>9824</v>
      </c>
      <c r="V29" s="76">
        <v>40</v>
      </c>
      <c r="W29" s="79">
        <v>28.3</v>
      </c>
      <c r="X29" s="79">
        <v>29</v>
      </c>
      <c r="Y29" s="79">
        <v>35.44</v>
      </c>
      <c r="Z29" s="79">
        <v>37.4</v>
      </c>
      <c r="AA29" s="79">
        <v>46.59</v>
      </c>
      <c r="AB29" s="76">
        <v>46.25</v>
      </c>
      <c r="AC29" s="79">
        <v>54.3</v>
      </c>
      <c r="AD29" s="79">
        <v>36.9</v>
      </c>
      <c r="AE29" s="79">
        <v>34.700000000000003</v>
      </c>
      <c r="AF29" s="79">
        <v>33.44</v>
      </c>
      <c r="AH29" s="76">
        <v>9824</v>
      </c>
      <c r="AI29" s="79">
        <v>74.960000000000008</v>
      </c>
      <c r="AJ29" s="79">
        <v>76.3</v>
      </c>
      <c r="AK29" s="79">
        <v>76.599999999999994</v>
      </c>
      <c r="AL29" s="79">
        <v>76.5</v>
      </c>
      <c r="AM29" s="79">
        <v>76</v>
      </c>
      <c r="AN29" s="79">
        <v>83.2</v>
      </c>
      <c r="AO29" s="79">
        <v>83.6</v>
      </c>
      <c r="AP29" s="79">
        <v>75.599999999999994</v>
      </c>
      <c r="AQ29" s="79">
        <v>78.3</v>
      </c>
      <c r="AS29" s="76">
        <v>9824</v>
      </c>
      <c r="AT29" s="76">
        <v>3</v>
      </c>
      <c r="AU29" s="76" t="s">
        <v>458</v>
      </c>
      <c r="AV29" s="79">
        <v>48.900000000000006</v>
      </c>
      <c r="AW29" s="79">
        <v>353.5</v>
      </c>
      <c r="AX29" s="79">
        <v>1397</v>
      </c>
      <c r="AY29" s="79">
        <v>33.753265251552918</v>
      </c>
      <c r="AZ29" s="79">
        <v>8.4</v>
      </c>
      <c r="BA29" s="79">
        <v>17.600000000000001</v>
      </c>
      <c r="BB29" s="79">
        <v>25.4</v>
      </c>
      <c r="BC29" s="79">
        <v>1.5</v>
      </c>
      <c r="BD29" s="79">
        <v>42</v>
      </c>
      <c r="BE29" s="79">
        <v>10.5</v>
      </c>
      <c r="BF29" s="79">
        <v>24.5</v>
      </c>
      <c r="BG29" s="79">
        <v>57.8</v>
      </c>
      <c r="BH29" s="79">
        <v>1.93</v>
      </c>
      <c r="BI29" s="79">
        <v>10.6</v>
      </c>
      <c r="BJ29" s="79">
        <v>17</v>
      </c>
      <c r="BL29" s="76">
        <v>9824</v>
      </c>
      <c r="BM29" s="79" t="s">
        <v>434</v>
      </c>
      <c r="BN29" s="79" t="s">
        <v>434</v>
      </c>
      <c r="BO29" s="79" t="s">
        <v>434</v>
      </c>
      <c r="BP29" s="79" t="s">
        <v>441</v>
      </c>
    </row>
    <row r="30" spans="1:68" ht="15" customHeight="1">
      <c r="A30" s="76">
        <v>9825</v>
      </c>
      <c r="B30" s="109" t="s">
        <v>197</v>
      </c>
      <c r="C30" s="76">
        <v>3</v>
      </c>
      <c r="D30" s="76">
        <v>6</v>
      </c>
      <c r="E30" s="76">
        <v>4</v>
      </c>
      <c r="F30" s="76">
        <v>9</v>
      </c>
      <c r="G30" s="134"/>
      <c r="H30" s="76">
        <v>9825</v>
      </c>
      <c r="I30" s="76">
        <v>0</v>
      </c>
      <c r="J30" s="76">
        <v>0</v>
      </c>
      <c r="K30" s="76">
        <v>0</v>
      </c>
      <c r="L30" s="76">
        <v>5</v>
      </c>
      <c r="M30" s="76">
        <v>0</v>
      </c>
      <c r="N30" s="76">
        <v>0</v>
      </c>
      <c r="P30" s="76">
        <v>9825</v>
      </c>
      <c r="Q30" s="76">
        <v>1</v>
      </c>
      <c r="R30" s="76">
        <v>5</v>
      </c>
      <c r="S30" s="76">
        <v>0</v>
      </c>
      <c r="U30" s="76">
        <v>9825</v>
      </c>
      <c r="V30" s="76">
        <v>35</v>
      </c>
      <c r="W30" s="79">
        <v>21.9</v>
      </c>
      <c r="X30" s="79">
        <v>20.9</v>
      </c>
      <c r="Y30" s="79">
        <v>36.200000000000003</v>
      </c>
      <c r="Z30" s="79">
        <v>35.92</v>
      </c>
      <c r="AA30" s="79">
        <v>43.9</v>
      </c>
      <c r="AB30" s="76" t="s">
        <v>361</v>
      </c>
      <c r="AC30" s="79">
        <v>50</v>
      </c>
      <c r="AD30" s="79">
        <v>38.6</v>
      </c>
      <c r="AE30" s="79">
        <v>33.6</v>
      </c>
      <c r="AF30" s="79">
        <v>42.1</v>
      </c>
      <c r="AH30" s="76">
        <v>9825</v>
      </c>
      <c r="AI30" s="79">
        <v>75.504999999999995</v>
      </c>
      <c r="AJ30" s="79">
        <v>70.599999999999994</v>
      </c>
      <c r="AK30" s="79">
        <v>68.599999999999994</v>
      </c>
      <c r="AL30" s="79">
        <v>77</v>
      </c>
      <c r="AM30" s="79">
        <v>76</v>
      </c>
      <c r="AN30" s="79">
        <v>83.2</v>
      </c>
      <c r="AO30" s="79">
        <v>82.4</v>
      </c>
      <c r="AP30" s="79">
        <v>75.5</v>
      </c>
      <c r="AQ30" s="79">
        <v>77.400000000000006</v>
      </c>
      <c r="AS30" s="76">
        <v>9825</v>
      </c>
      <c r="AT30" s="76">
        <v>4</v>
      </c>
      <c r="AU30" s="76" t="s">
        <v>458</v>
      </c>
      <c r="AV30" s="79" t="s">
        <v>361</v>
      </c>
      <c r="AW30" s="79" t="s">
        <v>361</v>
      </c>
      <c r="AX30" s="79" t="s">
        <v>361</v>
      </c>
      <c r="AY30" s="79" t="s">
        <v>361</v>
      </c>
      <c r="AZ30" s="79">
        <v>8.1999999999999993</v>
      </c>
      <c r="BA30" s="79">
        <v>19.2</v>
      </c>
      <c r="BB30" s="79">
        <v>40.6</v>
      </c>
      <c r="BC30" s="79">
        <v>2.1</v>
      </c>
      <c r="BD30" s="79">
        <v>37.5</v>
      </c>
      <c r="BE30" s="79">
        <v>10</v>
      </c>
      <c r="BF30" s="79">
        <v>19</v>
      </c>
      <c r="BG30" s="79">
        <v>51.6</v>
      </c>
      <c r="BH30" s="79">
        <v>2.17</v>
      </c>
      <c r="BI30" s="79">
        <v>9.8000000000000007</v>
      </c>
      <c r="BJ30" s="79">
        <v>18.600000000000001</v>
      </c>
      <c r="BL30" s="76">
        <v>9825</v>
      </c>
      <c r="BM30" s="79" t="s">
        <v>434</v>
      </c>
      <c r="BN30" s="79" t="s">
        <v>434</v>
      </c>
      <c r="BO30" s="79" t="s">
        <v>434</v>
      </c>
      <c r="BP30" s="79" t="s">
        <v>441</v>
      </c>
    </row>
    <row r="31" spans="1:68" ht="15" customHeight="1">
      <c r="A31" s="76">
        <v>9826</v>
      </c>
      <c r="B31" s="109" t="s">
        <v>201</v>
      </c>
      <c r="C31" s="76">
        <v>3</v>
      </c>
      <c r="D31" s="76">
        <v>7</v>
      </c>
      <c r="E31" s="76">
        <v>4</v>
      </c>
      <c r="F31" s="76">
        <v>7</v>
      </c>
      <c r="G31" s="134"/>
      <c r="H31" s="76">
        <v>9826</v>
      </c>
      <c r="I31" s="76">
        <v>0</v>
      </c>
      <c r="J31" s="76">
        <v>0</v>
      </c>
      <c r="K31" s="76">
        <v>0</v>
      </c>
      <c r="L31" s="76">
        <v>5</v>
      </c>
      <c r="M31" s="76">
        <v>0</v>
      </c>
      <c r="N31" s="76">
        <v>0</v>
      </c>
      <c r="P31" s="76">
        <v>9826</v>
      </c>
      <c r="Q31" s="76">
        <v>4</v>
      </c>
      <c r="R31" s="76">
        <v>5</v>
      </c>
      <c r="S31" s="76">
        <v>0</v>
      </c>
      <c r="U31" s="76">
        <v>9826</v>
      </c>
      <c r="V31" s="76">
        <v>35</v>
      </c>
      <c r="W31" s="79">
        <v>27.3</v>
      </c>
      <c r="X31" s="79">
        <v>27.1</v>
      </c>
      <c r="Y31" s="79">
        <v>34.880000000000003</v>
      </c>
      <c r="Z31" s="79">
        <v>36.56</v>
      </c>
      <c r="AA31" s="79">
        <v>33.81</v>
      </c>
      <c r="AB31" s="76">
        <v>45.75</v>
      </c>
      <c r="AC31" s="79">
        <v>52.3</v>
      </c>
      <c r="AD31" s="79">
        <v>38.4</v>
      </c>
      <c r="AE31" s="79">
        <v>35.1</v>
      </c>
      <c r="AF31" s="79">
        <v>42.96</v>
      </c>
      <c r="AH31" s="76">
        <v>9826</v>
      </c>
      <c r="AI31" s="79">
        <v>75.22999999999999</v>
      </c>
      <c r="AJ31" s="79">
        <v>76.5</v>
      </c>
      <c r="AK31" s="79">
        <v>76.2</v>
      </c>
      <c r="AL31" s="79">
        <v>79</v>
      </c>
      <c r="AM31" s="79">
        <v>78.5</v>
      </c>
      <c r="AN31" s="79">
        <v>84.4</v>
      </c>
      <c r="AO31" s="79">
        <v>83.6</v>
      </c>
      <c r="AP31" s="79">
        <v>76.8</v>
      </c>
      <c r="AQ31" s="79">
        <v>78.599999999999994</v>
      </c>
      <c r="AS31" s="76">
        <v>9826</v>
      </c>
      <c r="AT31" s="76">
        <v>4</v>
      </c>
      <c r="AU31" s="76" t="s">
        <v>264</v>
      </c>
      <c r="AV31" s="79">
        <v>52.650000000000006</v>
      </c>
      <c r="AW31" s="79">
        <v>302.5</v>
      </c>
      <c r="AX31" s="79">
        <v>1323.5</v>
      </c>
      <c r="AY31" s="79">
        <v>30.884307597197417</v>
      </c>
      <c r="AZ31" s="79">
        <v>10.7</v>
      </c>
      <c r="BA31" s="79">
        <v>18</v>
      </c>
      <c r="BB31" s="79">
        <v>47</v>
      </c>
      <c r="BC31" s="79">
        <v>2.4300000000000002</v>
      </c>
      <c r="BD31" s="79">
        <v>38</v>
      </c>
      <c r="BE31" s="79">
        <v>9</v>
      </c>
      <c r="BF31" s="79">
        <v>23.5</v>
      </c>
      <c r="BG31" s="79">
        <v>49.4</v>
      </c>
      <c r="BH31" s="79">
        <v>2.12</v>
      </c>
      <c r="BI31" s="79">
        <v>11.7</v>
      </c>
      <c r="BJ31" s="79">
        <v>18.7</v>
      </c>
      <c r="BL31" s="76">
        <v>9826</v>
      </c>
      <c r="BM31" s="79" t="s">
        <v>434</v>
      </c>
      <c r="BN31" s="79" t="s">
        <v>434</v>
      </c>
      <c r="BO31" s="79" t="s">
        <v>434</v>
      </c>
      <c r="BP31" s="79" t="s">
        <v>441</v>
      </c>
    </row>
    <row r="32" spans="1:68" ht="15" customHeight="1">
      <c r="A32" s="76">
        <v>9827</v>
      </c>
      <c r="B32" s="109" t="s">
        <v>204</v>
      </c>
      <c r="C32" s="76">
        <v>3</v>
      </c>
      <c r="D32" s="76" t="s">
        <v>402</v>
      </c>
      <c r="E32" s="76">
        <v>3</v>
      </c>
      <c r="F32" s="76">
        <v>8</v>
      </c>
      <c r="G32" s="134"/>
      <c r="H32" s="76">
        <v>9827</v>
      </c>
      <c r="I32" s="76">
        <v>0</v>
      </c>
      <c r="J32" s="76">
        <v>0</v>
      </c>
      <c r="K32" s="76">
        <v>0</v>
      </c>
      <c r="L32" s="76">
        <v>5</v>
      </c>
      <c r="M32" s="76">
        <v>0</v>
      </c>
      <c r="N32" s="76">
        <v>0</v>
      </c>
      <c r="P32" s="76">
        <v>9827</v>
      </c>
      <c r="Q32" s="76">
        <v>2</v>
      </c>
      <c r="R32" s="76">
        <v>7</v>
      </c>
      <c r="S32" s="76">
        <v>0</v>
      </c>
      <c r="U32" s="76">
        <v>9827</v>
      </c>
      <c r="V32" s="76">
        <v>30</v>
      </c>
      <c r="W32" s="79">
        <v>21.4</v>
      </c>
      <c r="X32" s="79">
        <v>19.5</v>
      </c>
      <c r="Y32" s="79">
        <v>44.32</v>
      </c>
      <c r="Z32" s="79">
        <v>44.48</v>
      </c>
      <c r="AA32" s="79">
        <v>31.26</v>
      </c>
      <c r="AB32" s="76">
        <v>42.85</v>
      </c>
      <c r="AC32" s="79">
        <v>38.520000000000003</v>
      </c>
      <c r="AD32" s="79">
        <v>37.5</v>
      </c>
      <c r="AE32" s="79">
        <v>34.700000000000003</v>
      </c>
      <c r="AF32" s="79">
        <v>43.2</v>
      </c>
      <c r="AH32" s="76">
        <v>9827</v>
      </c>
      <c r="AI32" s="79">
        <v>75.365000000000009</v>
      </c>
      <c r="AJ32" s="79">
        <v>72.8</v>
      </c>
      <c r="AK32" s="79">
        <v>69.900000000000006</v>
      </c>
      <c r="AL32" s="79">
        <v>76</v>
      </c>
      <c r="AM32" s="79">
        <v>75.5</v>
      </c>
      <c r="AN32" s="79">
        <v>84</v>
      </c>
      <c r="AO32" s="79">
        <v>82.8</v>
      </c>
      <c r="AP32" s="79">
        <v>73.400000000000006</v>
      </c>
      <c r="AQ32" s="79">
        <v>77.5</v>
      </c>
      <c r="AS32" s="76">
        <v>9827</v>
      </c>
      <c r="AT32" s="76">
        <v>3</v>
      </c>
      <c r="AU32" s="76" t="s">
        <v>458</v>
      </c>
      <c r="AV32" s="79">
        <v>45.4</v>
      </c>
      <c r="AW32" s="79">
        <v>234</v>
      </c>
      <c r="AX32" s="79">
        <v>949.5</v>
      </c>
      <c r="AY32" s="79">
        <v>23.892948277009786</v>
      </c>
      <c r="AZ32" s="79">
        <v>10.8</v>
      </c>
      <c r="BA32" s="79">
        <v>22</v>
      </c>
      <c r="BB32" s="79">
        <v>57.2</v>
      </c>
      <c r="BC32" s="79">
        <v>2.15</v>
      </c>
      <c r="BD32" s="79">
        <v>41.5</v>
      </c>
      <c r="BE32" s="79">
        <v>10.5</v>
      </c>
      <c r="BF32" s="79">
        <v>20.5</v>
      </c>
      <c r="BG32" s="79">
        <v>46.9</v>
      </c>
      <c r="BH32" s="79">
        <v>2.0299999999999998</v>
      </c>
      <c r="BI32" s="79">
        <v>10.6</v>
      </c>
      <c r="BJ32" s="79">
        <v>18.399999999999999</v>
      </c>
      <c r="BL32" s="76">
        <v>9827</v>
      </c>
      <c r="BM32" s="79" t="s">
        <v>434</v>
      </c>
      <c r="BN32" s="79" t="s">
        <v>434</v>
      </c>
      <c r="BO32" s="79" t="s">
        <v>434</v>
      </c>
      <c r="BP32" s="79" t="s">
        <v>441</v>
      </c>
    </row>
    <row r="33" spans="1:68" ht="15" customHeight="1">
      <c r="A33" s="76">
        <v>9828</v>
      </c>
      <c r="B33" s="109" t="s">
        <v>206</v>
      </c>
      <c r="C33" s="76">
        <v>3</v>
      </c>
      <c r="D33" s="76">
        <v>7</v>
      </c>
      <c r="E33" s="76">
        <v>3</v>
      </c>
      <c r="F33" s="76">
        <v>7</v>
      </c>
      <c r="G33" s="134"/>
      <c r="H33" s="76">
        <v>9828</v>
      </c>
      <c r="I33" s="76">
        <v>0</v>
      </c>
      <c r="J33" s="76">
        <v>0</v>
      </c>
      <c r="K33" s="76">
        <v>0</v>
      </c>
      <c r="L33" s="76">
        <v>5</v>
      </c>
      <c r="M33" s="76">
        <v>0</v>
      </c>
      <c r="N33" s="76">
        <v>0</v>
      </c>
      <c r="P33" s="76">
        <v>9828</v>
      </c>
      <c r="Q33" s="76">
        <v>3</v>
      </c>
      <c r="R33" s="76">
        <v>5</v>
      </c>
      <c r="S33" s="76">
        <v>0</v>
      </c>
      <c r="U33" s="76">
        <v>9828</v>
      </c>
      <c r="V33" s="76">
        <v>40</v>
      </c>
      <c r="W33" s="79">
        <v>25.9</v>
      </c>
      <c r="X33" s="79">
        <v>23.7</v>
      </c>
      <c r="Y33" s="79">
        <v>40.28</v>
      </c>
      <c r="Z33" s="79"/>
      <c r="AA33" s="79">
        <v>43.28</v>
      </c>
      <c r="AB33" s="76">
        <v>39.700000000000003</v>
      </c>
      <c r="AC33" s="79">
        <v>49.14</v>
      </c>
      <c r="AD33" s="79">
        <v>37.5</v>
      </c>
      <c r="AE33" s="79">
        <v>34.9</v>
      </c>
      <c r="AF33" s="79">
        <v>41.52</v>
      </c>
      <c r="AH33" s="76">
        <v>9828</v>
      </c>
      <c r="AI33" s="79">
        <v>73.41</v>
      </c>
      <c r="AJ33" s="79">
        <v>75.8</v>
      </c>
      <c r="AK33" s="79">
        <v>73.099999999999994</v>
      </c>
      <c r="AL33" s="79">
        <v>76</v>
      </c>
      <c r="AM33" s="79">
        <v>76</v>
      </c>
      <c r="AN33" s="79">
        <v>84.4</v>
      </c>
      <c r="AO33" s="79"/>
      <c r="AP33" s="79">
        <v>75.900000000000006</v>
      </c>
      <c r="AQ33" s="79">
        <v>77.8</v>
      </c>
      <c r="AS33" s="76">
        <v>9828</v>
      </c>
      <c r="AT33" s="76">
        <v>5</v>
      </c>
      <c r="AU33" s="76" t="s">
        <v>458</v>
      </c>
      <c r="AV33" s="79">
        <v>52.05</v>
      </c>
      <c r="AW33" s="79">
        <v>342.5</v>
      </c>
      <c r="AX33" s="79">
        <v>1388</v>
      </c>
      <c r="AY33" s="79">
        <v>32.273412497631526</v>
      </c>
      <c r="AZ33" s="79">
        <v>10.199999999999999</v>
      </c>
      <c r="BA33" s="79">
        <v>20</v>
      </c>
      <c r="BB33" s="79">
        <v>57</v>
      </c>
      <c r="BC33" s="79">
        <v>7.01</v>
      </c>
      <c r="BD33" s="79">
        <v>38.5</v>
      </c>
      <c r="BE33" s="79">
        <v>10</v>
      </c>
      <c r="BF33" s="79">
        <v>24</v>
      </c>
      <c r="BG33" s="79">
        <v>48.2</v>
      </c>
      <c r="BH33" s="79">
        <v>2</v>
      </c>
      <c r="BI33" s="79">
        <v>11.2</v>
      </c>
      <c r="BJ33" s="79">
        <v>17.399999999999999</v>
      </c>
      <c r="BL33" s="76">
        <v>9828</v>
      </c>
      <c r="BM33" s="79" t="s">
        <v>434</v>
      </c>
      <c r="BN33" s="79" t="s">
        <v>434</v>
      </c>
      <c r="BO33" s="79" t="s">
        <v>434</v>
      </c>
      <c r="BP33" s="79" t="s">
        <v>441</v>
      </c>
    </row>
    <row r="34" spans="1:68" ht="15" customHeight="1">
      <c r="A34" s="76">
        <v>9829</v>
      </c>
      <c r="B34" s="109" t="s">
        <v>209</v>
      </c>
      <c r="C34" s="76">
        <v>3</v>
      </c>
      <c r="D34" s="76">
        <v>7</v>
      </c>
      <c r="E34" s="76">
        <v>5</v>
      </c>
      <c r="F34" s="76">
        <v>8</v>
      </c>
      <c r="G34" s="134"/>
      <c r="H34" s="76">
        <v>9829</v>
      </c>
      <c r="I34" s="76">
        <v>0</v>
      </c>
      <c r="J34" s="76">
        <v>0</v>
      </c>
      <c r="K34" s="76">
        <v>0</v>
      </c>
      <c r="L34" s="76">
        <v>5</v>
      </c>
      <c r="M34" s="76">
        <v>0</v>
      </c>
      <c r="N34" s="76">
        <v>0</v>
      </c>
      <c r="P34" s="76">
        <v>9829</v>
      </c>
      <c r="Q34" s="76">
        <v>1</v>
      </c>
      <c r="R34" s="76">
        <v>3</v>
      </c>
      <c r="S34" s="76">
        <v>0</v>
      </c>
      <c r="U34" s="76">
        <v>9829</v>
      </c>
      <c r="V34" s="76">
        <v>35</v>
      </c>
      <c r="W34" s="79">
        <v>20.7</v>
      </c>
      <c r="X34" s="79">
        <v>18.5</v>
      </c>
      <c r="Y34" s="79">
        <v>43.44</v>
      </c>
      <c r="Z34" s="79">
        <v>39.08</v>
      </c>
      <c r="AA34" s="79">
        <v>35.950000000000003</v>
      </c>
      <c r="AB34" s="76" t="s">
        <v>361</v>
      </c>
      <c r="AC34" s="79">
        <v>45.78</v>
      </c>
      <c r="AD34" s="79">
        <v>38</v>
      </c>
      <c r="AE34" s="79">
        <v>38.6</v>
      </c>
      <c r="AF34" s="79">
        <v>34.1</v>
      </c>
      <c r="AH34" s="76">
        <v>9829</v>
      </c>
      <c r="AI34" s="79">
        <v>77.77</v>
      </c>
      <c r="AJ34" s="79">
        <v>75</v>
      </c>
      <c r="AK34" s="79">
        <v>72.3</v>
      </c>
      <c r="AL34" s="79">
        <v>78</v>
      </c>
      <c r="AM34" s="79">
        <v>80.5</v>
      </c>
      <c r="AN34" s="79">
        <v>84.8</v>
      </c>
      <c r="AO34" s="79">
        <v>83.2</v>
      </c>
      <c r="AP34" s="79">
        <v>77.900000000000006</v>
      </c>
      <c r="AQ34" s="79">
        <v>81.5</v>
      </c>
      <c r="AS34" s="76">
        <v>9829</v>
      </c>
      <c r="AT34" s="76">
        <v>4</v>
      </c>
      <c r="AU34" s="76" t="s">
        <v>458</v>
      </c>
      <c r="AV34" s="79" t="s">
        <v>361</v>
      </c>
      <c r="AW34" s="79" t="s">
        <v>361</v>
      </c>
      <c r="AX34" s="79" t="s">
        <v>361</v>
      </c>
      <c r="AY34" s="79" t="s">
        <v>361</v>
      </c>
      <c r="AZ34" s="79">
        <v>9.3000000000000007</v>
      </c>
      <c r="BA34" s="79">
        <v>19.600000000000001</v>
      </c>
      <c r="BB34" s="79">
        <v>43.8</v>
      </c>
      <c r="BC34" s="79">
        <v>2.13</v>
      </c>
      <c r="BD34" s="79">
        <v>42</v>
      </c>
      <c r="BE34" s="79">
        <v>9.5</v>
      </c>
      <c r="BF34" s="79">
        <v>21.5</v>
      </c>
      <c r="BG34" s="79">
        <v>57.6</v>
      </c>
      <c r="BH34" s="79">
        <v>1.96</v>
      </c>
      <c r="BI34" s="79">
        <v>10.9</v>
      </c>
      <c r="BJ34" s="79">
        <v>20.399999999999999</v>
      </c>
      <c r="BL34" s="76">
        <v>9829</v>
      </c>
      <c r="BM34" s="79" t="s">
        <v>434</v>
      </c>
      <c r="BN34" s="79" t="s">
        <v>434</v>
      </c>
      <c r="BO34" s="79" t="s">
        <v>434</v>
      </c>
      <c r="BP34" s="79" t="s">
        <v>441</v>
      </c>
    </row>
    <row r="35" spans="1:68" ht="15" customHeight="1">
      <c r="A35" s="77">
        <v>9830</v>
      </c>
      <c r="B35" s="116" t="s">
        <v>211</v>
      </c>
      <c r="C35" s="77">
        <v>3.5</v>
      </c>
      <c r="D35" s="77" t="s">
        <v>247</v>
      </c>
      <c r="E35" s="77">
        <v>3</v>
      </c>
      <c r="F35" s="77">
        <v>8</v>
      </c>
      <c r="G35" s="134"/>
      <c r="H35" s="77">
        <v>9830</v>
      </c>
      <c r="I35" s="77">
        <v>0</v>
      </c>
      <c r="J35" s="77">
        <v>0</v>
      </c>
      <c r="K35" s="77">
        <v>0</v>
      </c>
      <c r="L35" s="77">
        <v>5</v>
      </c>
      <c r="M35" s="77">
        <v>0</v>
      </c>
      <c r="N35" s="77">
        <v>0</v>
      </c>
      <c r="P35" s="77">
        <v>9830</v>
      </c>
      <c r="Q35" s="77">
        <v>2</v>
      </c>
      <c r="R35" s="77">
        <v>5</v>
      </c>
      <c r="S35" s="77">
        <v>0</v>
      </c>
      <c r="U35" s="77">
        <v>9830</v>
      </c>
      <c r="V35" s="77">
        <v>35</v>
      </c>
      <c r="W35" s="80">
        <v>20.9</v>
      </c>
      <c r="X35" s="80">
        <v>21.4</v>
      </c>
      <c r="Y35" s="80">
        <v>32.200000000000003</v>
      </c>
      <c r="Z35" s="80">
        <v>32.880000000000003</v>
      </c>
      <c r="AA35" s="80">
        <v>39.340000000000003</v>
      </c>
      <c r="AB35" s="77" t="s">
        <v>361</v>
      </c>
      <c r="AC35" s="80">
        <v>46.26</v>
      </c>
      <c r="AD35" s="80">
        <v>38.1</v>
      </c>
      <c r="AE35" s="80">
        <v>35.799999999999997</v>
      </c>
      <c r="AF35" s="80">
        <v>35.700000000000003</v>
      </c>
      <c r="AH35" s="77">
        <v>9830</v>
      </c>
      <c r="AI35" s="80">
        <v>74.259999999999991</v>
      </c>
      <c r="AJ35" s="80">
        <v>69.099999999999994</v>
      </c>
      <c r="AK35" s="80">
        <v>66.900000000000006</v>
      </c>
      <c r="AL35" s="80">
        <v>72</v>
      </c>
      <c r="AM35" s="80">
        <v>74.5</v>
      </c>
      <c r="AN35" s="80">
        <v>82.8</v>
      </c>
      <c r="AO35" s="80">
        <v>81.599999999999994</v>
      </c>
      <c r="AP35" s="80">
        <v>76.099999999999994</v>
      </c>
      <c r="AQ35" s="80">
        <v>79.3</v>
      </c>
      <c r="AS35" s="77">
        <v>9830</v>
      </c>
      <c r="AT35" s="77">
        <v>3</v>
      </c>
      <c r="AU35" s="77" t="s">
        <v>264</v>
      </c>
      <c r="AV35" s="80" t="s">
        <v>361</v>
      </c>
      <c r="AW35" s="80" t="s">
        <v>361</v>
      </c>
      <c r="AX35" s="80" t="s">
        <v>361</v>
      </c>
      <c r="AY35" s="80" t="s">
        <v>361</v>
      </c>
      <c r="AZ35" s="80">
        <v>8.9</v>
      </c>
      <c r="BA35" s="80">
        <v>16</v>
      </c>
      <c r="BB35" s="80">
        <v>43.2</v>
      </c>
      <c r="BC35" s="80">
        <v>1.93</v>
      </c>
      <c r="BD35" s="80">
        <v>39</v>
      </c>
      <c r="BE35" s="80">
        <v>9</v>
      </c>
      <c r="BF35" s="80">
        <v>18.5</v>
      </c>
      <c r="BG35" s="80">
        <v>50.6</v>
      </c>
      <c r="BH35" s="80">
        <v>1.81</v>
      </c>
      <c r="BI35" s="80">
        <v>11.5</v>
      </c>
      <c r="BJ35" s="80">
        <v>17.2</v>
      </c>
      <c r="BL35" s="77">
        <v>9830</v>
      </c>
      <c r="BM35" s="80" t="s">
        <v>434</v>
      </c>
      <c r="BN35" s="80" t="s">
        <v>434</v>
      </c>
      <c r="BO35" s="80" t="s">
        <v>434</v>
      </c>
      <c r="BP35" s="80" t="s">
        <v>441</v>
      </c>
    </row>
    <row r="36" spans="1:68" s="2" customFormat="1" ht="15" customHeight="1">
      <c r="A36" s="16" t="s">
        <v>26</v>
      </c>
      <c r="C36" s="16"/>
      <c r="D36" s="16"/>
      <c r="E36" s="16"/>
      <c r="F36" s="16"/>
      <c r="G36" s="16"/>
      <c r="H36" s="16"/>
      <c r="I36" s="15"/>
      <c r="J36" s="15" t="s">
        <v>334</v>
      </c>
      <c r="K36" s="15" t="s">
        <v>334</v>
      </c>
      <c r="L36" s="16" t="s">
        <v>379</v>
      </c>
      <c r="M36" s="16"/>
      <c r="N36" s="15"/>
      <c r="P36" s="16"/>
      <c r="Q36" s="15" t="s">
        <v>334</v>
      </c>
      <c r="R36" s="15" t="s">
        <v>334</v>
      </c>
      <c r="S36" s="15"/>
      <c r="U36" s="16"/>
      <c r="V36" s="16"/>
      <c r="W36" s="16"/>
      <c r="X36" s="16"/>
      <c r="Y36" s="16"/>
      <c r="Z36" s="16"/>
      <c r="AA36" s="16"/>
      <c r="AB36" s="16"/>
      <c r="AC36" s="16"/>
      <c r="AD36" s="2" t="s">
        <v>477</v>
      </c>
      <c r="AE36" s="2" t="s">
        <v>477</v>
      </c>
      <c r="AF36" s="16"/>
      <c r="AH36" s="16"/>
      <c r="AI36" s="16" t="s">
        <v>309</v>
      </c>
      <c r="AJ36" s="16"/>
      <c r="AK36" s="16"/>
      <c r="AL36" s="16"/>
      <c r="AM36" s="16"/>
      <c r="AN36" s="16"/>
      <c r="AO36" s="16"/>
      <c r="AP36" s="16"/>
      <c r="AQ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L36" s="16"/>
      <c r="BM36" s="16" t="s">
        <v>323</v>
      </c>
      <c r="BN36" s="16"/>
      <c r="BO36" s="16"/>
      <c r="BP36" s="16"/>
    </row>
    <row r="38" spans="1:68" ht="15" customHeight="1">
      <c r="B38" s="83"/>
    </row>
    <row r="39" spans="1:68" ht="15" customHeight="1">
      <c r="A39" s="3" t="s">
        <v>327</v>
      </c>
    </row>
    <row r="40" spans="1:68" ht="15" customHeight="1">
      <c r="A40" s="2" t="s">
        <v>360</v>
      </c>
    </row>
    <row r="41" spans="1:68" ht="15" customHeight="1">
      <c r="A41" s="89"/>
    </row>
    <row r="42" spans="1:68" ht="15" customHeight="1">
      <c r="A42" s="89"/>
    </row>
    <row r="43" spans="1:68" ht="15" customHeight="1">
      <c r="A43" s="89"/>
    </row>
    <row r="44" spans="1:68" ht="15" customHeight="1">
      <c r="A44" s="89"/>
    </row>
    <row r="45" spans="1:68" ht="15" customHeight="1">
      <c r="A45" s="89"/>
    </row>
    <row r="46" spans="1:68" ht="15" customHeight="1">
      <c r="A46" s="89"/>
    </row>
    <row r="47" spans="1:68" ht="15" customHeight="1">
      <c r="A47" s="89"/>
    </row>
    <row r="48" spans="1:68" ht="15" customHeight="1">
      <c r="A48" s="89"/>
    </row>
    <row r="49" spans="1:1" ht="15" customHeight="1">
      <c r="A49" s="89"/>
    </row>
    <row r="50" spans="1:1" ht="15" customHeight="1">
      <c r="A50" s="89"/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50CCD-35FF-4F5E-A941-D16D01AB5B8C}">
  <dimension ref="A1:H37"/>
  <sheetViews>
    <sheetView zoomScaleNormal="100" workbookViewId="0">
      <pane ySplit="5" topLeftCell="A6" activePane="bottomLeft" state="frozen"/>
      <selection pane="bottomLeft" activeCell="C15" sqref="C15"/>
    </sheetView>
  </sheetViews>
  <sheetFormatPr defaultRowHeight="15" customHeight="1"/>
  <cols>
    <col min="1" max="1" width="8" style="14" bestFit="1" customWidth="1"/>
    <col min="2" max="2" width="19.42578125" style="6" customWidth="1"/>
    <col min="3" max="3" width="20.7109375" style="6" bestFit="1" customWidth="1"/>
    <col min="4" max="4" width="51.28515625" style="6" bestFit="1" customWidth="1"/>
    <col min="5" max="5" width="37.42578125" style="6" customWidth="1"/>
    <col min="6" max="6" width="12.42578125" style="6" bestFit="1" customWidth="1"/>
    <col min="7" max="7" width="12.28515625" style="6" bestFit="1" customWidth="1"/>
    <col min="8" max="8" width="6.5703125" style="6" bestFit="1" customWidth="1"/>
    <col min="9" max="9" width="13" style="6" customWidth="1"/>
    <col min="10" max="256" width="8.85546875" style="6"/>
    <col min="257" max="257" width="8" style="6" bestFit="1" customWidth="1"/>
    <col min="258" max="258" width="13.7109375" style="6" customWidth="1"/>
    <col min="259" max="259" width="15.5703125" style="6" customWidth="1"/>
    <col min="260" max="260" width="51.28515625" style="6" bestFit="1" customWidth="1"/>
    <col min="261" max="261" width="32.7109375" style="6" customWidth="1"/>
    <col min="262" max="262" width="9" style="6" bestFit="1" customWidth="1"/>
    <col min="263" max="263" width="10.7109375" style="6" bestFit="1" customWidth="1"/>
    <col min="264" max="264" width="6" style="6" bestFit="1" customWidth="1"/>
    <col min="265" max="512" width="8.85546875" style="6"/>
    <col min="513" max="513" width="8" style="6" bestFit="1" customWidth="1"/>
    <col min="514" max="514" width="13.7109375" style="6" customWidth="1"/>
    <col min="515" max="515" width="15.5703125" style="6" customWidth="1"/>
    <col min="516" max="516" width="51.28515625" style="6" bestFit="1" customWidth="1"/>
    <col min="517" max="517" width="32.7109375" style="6" customWidth="1"/>
    <col min="518" max="518" width="9" style="6" bestFit="1" customWidth="1"/>
    <col min="519" max="519" width="10.7109375" style="6" bestFit="1" customWidth="1"/>
    <col min="520" max="520" width="6" style="6" bestFit="1" customWidth="1"/>
    <col min="521" max="768" width="8.85546875" style="6"/>
    <col min="769" max="769" width="8" style="6" bestFit="1" customWidth="1"/>
    <col min="770" max="770" width="13.7109375" style="6" customWidth="1"/>
    <col min="771" max="771" width="15.5703125" style="6" customWidth="1"/>
    <col min="772" max="772" width="51.28515625" style="6" bestFit="1" customWidth="1"/>
    <col min="773" max="773" width="32.7109375" style="6" customWidth="1"/>
    <col min="774" max="774" width="9" style="6" bestFit="1" customWidth="1"/>
    <col min="775" max="775" width="10.7109375" style="6" bestFit="1" customWidth="1"/>
    <col min="776" max="776" width="6" style="6" bestFit="1" customWidth="1"/>
    <col min="777" max="1024" width="8.85546875" style="6"/>
    <col min="1025" max="1025" width="8" style="6" bestFit="1" customWidth="1"/>
    <col min="1026" max="1026" width="13.7109375" style="6" customWidth="1"/>
    <col min="1027" max="1027" width="15.5703125" style="6" customWidth="1"/>
    <col min="1028" max="1028" width="51.28515625" style="6" bestFit="1" customWidth="1"/>
    <col min="1029" max="1029" width="32.7109375" style="6" customWidth="1"/>
    <col min="1030" max="1030" width="9" style="6" bestFit="1" customWidth="1"/>
    <col min="1031" max="1031" width="10.7109375" style="6" bestFit="1" customWidth="1"/>
    <col min="1032" max="1032" width="6" style="6" bestFit="1" customWidth="1"/>
    <col min="1033" max="1280" width="8.85546875" style="6"/>
    <col min="1281" max="1281" width="8" style="6" bestFit="1" customWidth="1"/>
    <col min="1282" max="1282" width="13.7109375" style="6" customWidth="1"/>
    <col min="1283" max="1283" width="15.5703125" style="6" customWidth="1"/>
    <col min="1284" max="1284" width="51.28515625" style="6" bestFit="1" customWidth="1"/>
    <col min="1285" max="1285" width="32.7109375" style="6" customWidth="1"/>
    <col min="1286" max="1286" width="9" style="6" bestFit="1" customWidth="1"/>
    <col min="1287" max="1287" width="10.7109375" style="6" bestFit="1" customWidth="1"/>
    <col min="1288" max="1288" width="6" style="6" bestFit="1" customWidth="1"/>
    <col min="1289" max="1536" width="8.85546875" style="6"/>
    <col min="1537" max="1537" width="8" style="6" bestFit="1" customWidth="1"/>
    <col min="1538" max="1538" width="13.7109375" style="6" customWidth="1"/>
    <col min="1539" max="1539" width="15.5703125" style="6" customWidth="1"/>
    <col min="1540" max="1540" width="51.28515625" style="6" bestFit="1" customWidth="1"/>
    <col min="1541" max="1541" width="32.7109375" style="6" customWidth="1"/>
    <col min="1542" max="1542" width="9" style="6" bestFit="1" customWidth="1"/>
    <col min="1543" max="1543" width="10.7109375" style="6" bestFit="1" customWidth="1"/>
    <col min="1544" max="1544" width="6" style="6" bestFit="1" customWidth="1"/>
    <col min="1545" max="1792" width="8.85546875" style="6"/>
    <col min="1793" max="1793" width="8" style="6" bestFit="1" customWidth="1"/>
    <col min="1794" max="1794" width="13.7109375" style="6" customWidth="1"/>
    <col min="1795" max="1795" width="15.5703125" style="6" customWidth="1"/>
    <col min="1796" max="1796" width="51.28515625" style="6" bestFit="1" customWidth="1"/>
    <col min="1797" max="1797" width="32.7109375" style="6" customWidth="1"/>
    <col min="1798" max="1798" width="9" style="6" bestFit="1" customWidth="1"/>
    <col min="1799" max="1799" width="10.7109375" style="6" bestFit="1" customWidth="1"/>
    <col min="1800" max="1800" width="6" style="6" bestFit="1" customWidth="1"/>
    <col min="1801" max="2048" width="8.85546875" style="6"/>
    <col min="2049" max="2049" width="8" style="6" bestFit="1" customWidth="1"/>
    <col min="2050" max="2050" width="13.7109375" style="6" customWidth="1"/>
    <col min="2051" max="2051" width="15.5703125" style="6" customWidth="1"/>
    <col min="2052" max="2052" width="51.28515625" style="6" bestFit="1" customWidth="1"/>
    <col min="2053" max="2053" width="32.7109375" style="6" customWidth="1"/>
    <col min="2054" max="2054" width="9" style="6" bestFit="1" customWidth="1"/>
    <col min="2055" max="2055" width="10.7109375" style="6" bestFit="1" customWidth="1"/>
    <col min="2056" max="2056" width="6" style="6" bestFit="1" customWidth="1"/>
    <col min="2057" max="2304" width="8.85546875" style="6"/>
    <col min="2305" max="2305" width="8" style="6" bestFit="1" customWidth="1"/>
    <col min="2306" max="2306" width="13.7109375" style="6" customWidth="1"/>
    <col min="2307" max="2307" width="15.5703125" style="6" customWidth="1"/>
    <col min="2308" max="2308" width="51.28515625" style="6" bestFit="1" customWidth="1"/>
    <col min="2309" max="2309" width="32.7109375" style="6" customWidth="1"/>
    <col min="2310" max="2310" width="9" style="6" bestFit="1" customWidth="1"/>
    <col min="2311" max="2311" width="10.7109375" style="6" bestFit="1" customWidth="1"/>
    <col min="2312" max="2312" width="6" style="6" bestFit="1" customWidth="1"/>
    <col min="2313" max="2560" width="8.85546875" style="6"/>
    <col min="2561" max="2561" width="8" style="6" bestFit="1" customWidth="1"/>
    <col min="2562" max="2562" width="13.7109375" style="6" customWidth="1"/>
    <col min="2563" max="2563" width="15.5703125" style="6" customWidth="1"/>
    <col min="2564" max="2564" width="51.28515625" style="6" bestFit="1" customWidth="1"/>
    <col min="2565" max="2565" width="32.7109375" style="6" customWidth="1"/>
    <col min="2566" max="2566" width="9" style="6" bestFit="1" customWidth="1"/>
    <col min="2567" max="2567" width="10.7109375" style="6" bestFit="1" customWidth="1"/>
    <col min="2568" max="2568" width="6" style="6" bestFit="1" customWidth="1"/>
    <col min="2569" max="2816" width="8.85546875" style="6"/>
    <col min="2817" max="2817" width="8" style="6" bestFit="1" customWidth="1"/>
    <col min="2818" max="2818" width="13.7109375" style="6" customWidth="1"/>
    <col min="2819" max="2819" width="15.5703125" style="6" customWidth="1"/>
    <col min="2820" max="2820" width="51.28515625" style="6" bestFit="1" customWidth="1"/>
    <col min="2821" max="2821" width="32.7109375" style="6" customWidth="1"/>
    <col min="2822" max="2822" width="9" style="6" bestFit="1" customWidth="1"/>
    <col min="2823" max="2823" width="10.7109375" style="6" bestFit="1" customWidth="1"/>
    <col min="2824" max="2824" width="6" style="6" bestFit="1" customWidth="1"/>
    <col min="2825" max="3072" width="8.85546875" style="6"/>
    <col min="3073" max="3073" width="8" style="6" bestFit="1" customWidth="1"/>
    <col min="3074" max="3074" width="13.7109375" style="6" customWidth="1"/>
    <col min="3075" max="3075" width="15.5703125" style="6" customWidth="1"/>
    <col min="3076" max="3076" width="51.28515625" style="6" bestFit="1" customWidth="1"/>
    <col min="3077" max="3077" width="32.7109375" style="6" customWidth="1"/>
    <col min="3078" max="3078" width="9" style="6" bestFit="1" customWidth="1"/>
    <col min="3079" max="3079" width="10.7109375" style="6" bestFit="1" customWidth="1"/>
    <col min="3080" max="3080" width="6" style="6" bestFit="1" customWidth="1"/>
    <col min="3081" max="3328" width="8.85546875" style="6"/>
    <col min="3329" max="3329" width="8" style="6" bestFit="1" customWidth="1"/>
    <col min="3330" max="3330" width="13.7109375" style="6" customWidth="1"/>
    <col min="3331" max="3331" width="15.5703125" style="6" customWidth="1"/>
    <col min="3332" max="3332" width="51.28515625" style="6" bestFit="1" customWidth="1"/>
    <col min="3333" max="3333" width="32.7109375" style="6" customWidth="1"/>
    <col min="3334" max="3334" width="9" style="6" bestFit="1" customWidth="1"/>
    <col min="3335" max="3335" width="10.7109375" style="6" bestFit="1" customWidth="1"/>
    <col min="3336" max="3336" width="6" style="6" bestFit="1" customWidth="1"/>
    <col min="3337" max="3584" width="8.85546875" style="6"/>
    <col min="3585" max="3585" width="8" style="6" bestFit="1" customWidth="1"/>
    <col min="3586" max="3586" width="13.7109375" style="6" customWidth="1"/>
    <col min="3587" max="3587" width="15.5703125" style="6" customWidth="1"/>
    <col min="3588" max="3588" width="51.28515625" style="6" bestFit="1" customWidth="1"/>
    <col min="3589" max="3589" width="32.7109375" style="6" customWidth="1"/>
    <col min="3590" max="3590" width="9" style="6" bestFit="1" customWidth="1"/>
    <col min="3591" max="3591" width="10.7109375" style="6" bestFit="1" customWidth="1"/>
    <col min="3592" max="3592" width="6" style="6" bestFit="1" customWidth="1"/>
    <col min="3593" max="3840" width="8.85546875" style="6"/>
    <col min="3841" max="3841" width="8" style="6" bestFit="1" customWidth="1"/>
    <col min="3842" max="3842" width="13.7109375" style="6" customWidth="1"/>
    <col min="3843" max="3843" width="15.5703125" style="6" customWidth="1"/>
    <col min="3844" max="3844" width="51.28515625" style="6" bestFit="1" customWidth="1"/>
    <col min="3845" max="3845" width="32.7109375" style="6" customWidth="1"/>
    <col min="3846" max="3846" width="9" style="6" bestFit="1" customWidth="1"/>
    <col min="3847" max="3847" width="10.7109375" style="6" bestFit="1" customWidth="1"/>
    <col min="3848" max="3848" width="6" style="6" bestFit="1" customWidth="1"/>
    <col min="3849" max="4096" width="8.85546875" style="6"/>
    <col min="4097" max="4097" width="8" style="6" bestFit="1" customWidth="1"/>
    <col min="4098" max="4098" width="13.7109375" style="6" customWidth="1"/>
    <col min="4099" max="4099" width="15.5703125" style="6" customWidth="1"/>
    <col min="4100" max="4100" width="51.28515625" style="6" bestFit="1" customWidth="1"/>
    <col min="4101" max="4101" width="32.7109375" style="6" customWidth="1"/>
    <col min="4102" max="4102" width="9" style="6" bestFit="1" customWidth="1"/>
    <col min="4103" max="4103" width="10.7109375" style="6" bestFit="1" customWidth="1"/>
    <col min="4104" max="4104" width="6" style="6" bestFit="1" customWidth="1"/>
    <col min="4105" max="4352" width="8.85546875" style="6"/>
    <col min="4353" max="4353" width="8" style="6" bestFit="1" customWidth="1"/>
    <col min="4354" max="4354" width="13.7109375" style="6" customWidth="1"/>
    <col min="4355" max="4355" width="15.5703125" style="6" customWidth="1"/>
    <col min="4356" max="4356" width="51.28515625" style="6" bestFit="1" customWidth="1"/>
    <col min="4357" max="4357" width="32.7109375" style="6" customWidth="1"/>
    <col min="4358" max="4358" width="9" style="6" bestFit="1" customWidth="1"/>
    <col min="4359" max="4359" width="10.7109375" style="6" bestFit="1" customWidth="1"/>
    <col min="4360" max="4360" width="6" style="6" bestFit="1" customWidth="1"/>
    <col min="4361" max="4608" width="8.85546875" style="6"/>
    <col min="4609" max="4609" width="8" style="6" bestFit="1" customWidth="1"/>
    <col min="4610" max="4610" width="13.7109375" style="6" customWidth="1"/>
    <col min="4611" max="4611" width="15.5703125" style="6" customWidth="1"/>
    <col min="4612" max="4612" width="51.28515625" style="6" bestFit="1" customWidth="1"/>
    <col min="4613" max="4613" width="32.7109375" style="6" customWidth="1"/>
    <col min="4614" max="4614" width="9" style="6" bestFit="1" customWidth="1"/>
    <col min="4615" max="4615" width="10.7109375" style="6" bestFit="1" customWidth="1"/>
    <col min="4616" max="4616" width="6" style="6" bestFit="1" customWidth="1"/>
    <col min="4617" max="4864" width="8.85546875" style="6"/>
    <col min="4865" max="4865" width="8" style="6" bestFit="1" customWidth="1"/>
    <col min="4866" max="4866" width="13.7109375" style="6" customWidth="1"/>
    <col min="4867" max="4867" width="15.5703125" style="6" customWidth="1"/>
    <col min="4868" max="4868" width="51.28515625" style="6" bestFit="1" customWidth="1"/>
    <col min="4869" max="4869" width="32.7109375" style="6" customWidth="1"/>
    <col min="4870" max="4870" width="9" style="6" bestFit="1" customWidth="1"/>
    <col min="4871" max="4871" width="10.7109375" style="6" bestFit="1" customWidth="1"/>
    <col min="4872" max="4872" width="6" style="6" bestFit="1" customWidth="1"/>
    <col min="4873" max="5120" width="8.85546875" style="6"/>
    <col min="5121" max="5121" width="8" style="6" bestFit="1" customWidth="1"/>
    <col min="5122" max="5122" width="13.7109375" style="6" customWidth="1"/>
    <col min="5123" max="5123" width="15.5703125" style="6" customWidth="1"/>
    <col min="5124" max="5124" width="51.28515625" style="6" bestFit="1" customWidth="1"/>
    <col min="5125" max="5125" width="32.7109375" style="6" customWidth="1"/>
    <col min="5126" max="5126" width="9" style="6" bestFit="1" customWidth="1"/>
    <col min="5127" max="5127" width="10.7109375" style="6" bestFit="1" customWidth="1"/>
    <col min="5128" max="5128" width="6" style="6" bestFit="1" customWidth="1"/>
    <col min="5129" max="5376" width="8.85546875" style="6"/>
    <col min="5377" max="5377" width="8" style="6" bestFit="1" customWidth="1"/>
    <col min="5378" max="5378" width="13.7109375" style="6" customWidth="1"/>
    <col min="5379" max="5379" width="15.5703125" style="6" customWidth="1"/>
    <col min="5380" max="5380" width="51.28515625" style="6" bestFit="1" customWidth="1"/>
    <col min="5381" max="5381" width="32.7109375" style="6" customWidth="1"/>
    <col min="5382" max="5382" width="9" style="6" bestFit="1" customWidth="1"/>
    <col min="5383" max="5383" width="10.7109375" style="6" bestFit="1" customWidth="1"/>
    <col min="5384" max="5384" width="6" style="6" bestFit="1" customWidth="1"/>
    <col min="5385" max="5632" width="8.85546875" style="6"/>
    <col min="5633" max="5633" width="8" style="6" bestFit="1" customWidth="1"/>
    <col min="5634" max="5634" width="13.7109375" style="6" customWidth="1"/>
    <col min="5635" max="5635" width="15.5703125" style="6" customWidth="1"/>
    <col min="5636" max="5636" width="51.28515625" style="6" bestFit="1" customWidth="1"/>
    <col min="5637" max="5637" width="32.7109375" style="6" customWidth="1"/>
    <col min="5638" max="5638" width="9" style="6" bestFit="1" customWidth="1"/>
    <col min="5639" max="5639" width="10.7109375" style="6" bestFit="1" customWidth="1"/>
    <col min="5640" max="5640" width="6" style="6" bestFit="1" customWidth="1"/>
    <col min="5641" max="5888" width="8.85546875" style="6"/>
    <col min="5889" max="5889" width="8" style="6" bestFit="1" customWidth="1"/>
    <col min="5890" max="5890" width="13.7109375" style="6" customWidth="1"/>
    <col min="5891" max="5891" width="15.5703125" style="6" customWidth="1"/>
    <col min="5892" max="5892" width="51.28515625" style="6" bestFit="1" customWidth="1"/>
    <col min="5893" max="5893" width="32.7109375" style="6" customWidth="1"/>
    <col min="5894" max="5894" width="9" style="6" bestFit="1" customWidth="1"/>
    <col min="5895" max="5895" width="10.7109375" style="6" bestFit="1" customWidth="1"/>
    <col min="5896" max="5896" width="6" style="6" bestFit="1" customWidth="1"/>
    <col min="5897" max="6144" width="8.85546875" style="6"/>
    <col min="6145" max="6145" width="8" style="6" bestFit="1" customWidth="1"/>
    <col min="6146" max="6146" width="13.7109375" style="6" customWidth="1"/>
    <col min="6147" max="6147" width="15.5703125" style="6" customWidth="1"/>
    <col min="6148" max="6148" width="51.28515625" style="6" bestFit="1" customWidth="1"/>
    <col min="6149" max="6149" width="32.7109375" style="6" customWidth="1"/>
    <col min="6150" max="6150" width="9" style="6" bestFit="1" customWidth="1"/>
    <col min="6151" max="6151" width="10.7109375" style="6" bestFit="1" customWidth="1"/>
    <col min="6152" max="6152" width="6" style="6" bestFit="1" customWidth="1"/>
    <col min="6153" max="6400" width="8.85546875" style="6"/>
    <col min="6401" max="6401" width="8" style="6" bestFit="1" customWidth="1"/>
    <col min="6402" max="6402" width="13.7109375" style="6" customWidth="1"/>
    <col min="6403" max="6403" width="15.5703125" style="6" customWidth="1"/>
    <col min="6404" max="6404" width="51.28515625" style="6" bestFit="1" customWidth="1"/>
    <col min="6405" max="6405" width="32.7109375" style="6" customWidth="1"/>
    <col min="6406" max="6406" width="9" style="6" bestFit="1" customWidth="1"/>
    <col min="6407" max="6407" width="10.7109375" style="6" bestFit="1" customWidth="1"/>
    <col min="6408" max="6408" width="6" style="6" bestFit="1" customWidth="1"/>
    <col min="6409" max="6656" width="8.85546875" style="6"/>
    <col min="6657" max="6657" width="8" style="6" bestFit="1" customWidth="1"/>
    <col min="6658" max="6658" width="13.7109375" style="6" customWidth="1"/>
    <col min="6659" max="6659" width="15.5703125" style="6" customWidth="1"/>
    <col min="6660" max="6660" width="51.28515625" style="6" bestFit="1" customWidth="1"/>
    <col min="6661" max="6661" width="32.7109375" style="6" customWidth="1"/>
    <col min="6662" max="6662" width="9" style="6" bestFit="1" customWidth="1"/>
    <col min="6663" max="6663" width="10.7109375" style="6" bestFit="1" customWidth="1"/>
    <col min="6664" max="6664" width="6" style="6" bestFit="1" customWidth="1"/>
    <col min="6665" max="6912" width="8.85546875" style="6"/>
    <col min="6913" max="6913" width="8" style="6" bestFit="1" customWidth="1"/>
    <col min="6914" max="6914" width="13.7109375" style="6" customWidth="1"/>
    <col min="6915" max="6915" width="15.5703125" style="6" customWidth="1"/>
    <col min="6916" max="6916" width="51.28515625" style="6" bestFit="1" customWidth="1"/>
    <col min="6917" max="6917" width="32.7109375" style="6" customWidth="1"/>
    <col min="6918" max="6918" width="9" style="6" bestFit="1" customWidth="1"/>
    <col min="6919" max="6919" width="10.7109375" style="6" bestFit="1" customWidth="1"/>
    <col min="6920" max="6920" width="6" style="6" bestFit="1" customWidth="1"/>
    <col min="6921" max="7168" width="8.85546875" style="6"/>
    <col min="7169" max="7169" width="8" style="6" bestFit="1" customWidth="1"/>
    <col min="7170" max="7170" width="13.7109375" style="6" customWidth="1"/>
    <col min="7171" max="7171" width="15.5703125" style="6" customWidth="1"/>
    <col min="7172" max="7172" width="51.28515625" style="6" bestFit="1" customWidth="1"/>
    <col min="7173" max="7173" width="32.7109375" style="6" customWidth="1"/>
    <col min="7174" max="7174" width="9" style="6" bestFit="1" customWidth="1"/>
    <col min="7175" max="7175" width="10.7109375" style="6" bestFit="1" customWidth="1"/>
    <col min="7176" max="7176" width="6" style="6" bestFit="1" customWidth="1"/>
    <col min="7177" max="7424" width="8.85546875" style="6"/>
    <col min="7425" max="7425" width="8" style="6" bestFit="1" customWidth="1"/>
    <col min="7426" max="7426" width="13.7109375" style="6" customWidth="1"/>
    <col min="7427" max="7427" width="15.5703125" style="6" customWidth="1"/>
    <col min="7428" max="7428" width="51.28515625" style="6" bestFit="1" customWidth="1"/>
    <col min="7429" max="7429" width="32.7109375" style="6" customWidth="1"/>
    <col min="7430" max="7430" width="9" style="6" bestFit="1" customWidth="1"/>
    <col min="7431" max="7431" width="10.7109375" style="6" bestFit="1" customWidth="1"/>
    <col min="7432" max="7432" width="6" style="6" bestFit="1" customWidth="1"/>
    <col min="7433" max="7680" width="8.85546875" style="6"/>
    <col min="7681" max="7681" width="8" style="6" bestFit="1" customWidth="1"/>
    <col min="7682" max="7682" width="13.7109375" style="6" customWidth="1"/>
    <col min="7683" max="7683" width="15.5703125" style="6" customWidth="1"/>
    <col min="7684" max="7684" width="51.28515625" style="6" bestFit="1" customWidth="1"/>
    <col min="7685" max="7685" width="32.7109375" style="6" customWidth="1"/>
    <col min="7686" max="7686" width="9" style="6" bestFit="1" customWidth="1"/>
    <col min="7687" max="7687" width="10.7109375" style="6" bestFit="1" customWidth="1"/>
    <col min="7688" max="7688" width="6" style="6" bestFit="1" customWidth="1"/>
    <col min="7689" max="7936" width="8.85546875" style="6"/>
    <col min="7937" max="7937" width="8" style="6" bestFit="1" customWidth="1"/>
    <col min="7938" max="7938" width="13.7109375" style="6" customWidth="1"/>
    <col min="7939" max="7939" width="15.5703125" style="6" customWidth="1"/>
    <col min="7940" max="7940" width="51.28515625" style="6" bestFit="1" customWidth="1"/>
    <col min="7941" max="7941" width="32.7109375" style="6" customWidth="1"/>
    <col min="7942" max="7942" width="9" style="6" bestFit="1" customWidth="1"/>
    <col min="7943" max="7943" width="10.7109375" style="6" bestFit="1" customWidth="1"/>
    <col min="7944" max="7944" width="6" style="6" bestFit="1" customWidth="1"/>
    <col min="7945" max="8192" width="8.85546875" style="6"/>
    <col min="8193" max="8193" width="8" style="6" bestFit="1" customWidth="1"/>
    <col min="8194" max="8194" width="13.7109375" style="6" customWidth="1"/>
    <col min="8195" max="8195" width="15.5703125" style="6" customWidth="1"/>
    <col min="8196" max="8196" width="51.28515625" style="6" bestFit="1" customWidth="1"/>
    <col min="8197" max="8197" width="32.7109375" style="6" customWidth="1"/>
    <col min="8198" max="8198" width="9" style="6" bestFit="1" customWidth="1"/>
    <col min="8199" max="8199" width="10.7109375" style="6" bestFit="1" customWidth="1"/>
    <col min="8200" max="8200" width="6" style="6" bestFit="1" customWidth="1"/>
    <col min="8201" max="8448" width="8.85546875" style="6"/>
    <col min="8449" max="8449" width="8" style="6" bestFit="1" customWidth="1"/>
    <col min="8450" max="8450" width="13.7109375" style="6" customWidth="1"/>
    <col min="8451" max="8451" width="15.5703125" style="6" customWidth="1"/>
    <col min="8452" max="8452" width="51.28515625" style="6" bestFit="1" customWidth="1"/>
    <col min="8453" max="8453" width="32.7109375" style="6" customWidth="1"/>
    <col min="8454" max="8454" width="9" style="6" bestFit="1" customWidth="1"/>
    <col min="8455" max="8455" width="10.7109375" style="6" bestFit="1" customWidth="1"/>
    <col min="8456" max="8456" width="6" style="6" bestFit="1" customWidth="1"/>
    <col min="8457" max="8704" width="8.85546875" style="6"/>
    <col min="8705" max="8705" width="8" style="6" bestFit="1" customWidth="1"/>
    <col min="8706" max="8706" width="13.7109375" style="6" customWidth="1"/>
    <col min="8707" max="8707" width="15.5703125" style="6" customWidth="1"/>
    <col min="8708" max="8708" width="51.28515625" style="6" bestFit="1" customWidth="1"/>
    <col min="8709" max="8709" width="32.7109375" style="6" customWidth="1"/>
    <col min="8710" max="8710" width="9" style="6" bestFit="1" customWidth="1"/>
    <col min="8711" max="8711" width="10.7109375" style="6" bestFit="1" customWidth="1"/>
    <col min="8712" max="8712" width="6" style="6" bestFit="1" customWidth="1"/>
    <col min="8713" max="8960" width="8.85546875" style="6"/>
    <col min="8961" max="8961" width="8" style="6" bestFit="1" customWidth="1"/>
    <col min="8962" max="8962" width="13.7109375" style="6" customWidth="1"/>
    <col min="8963" max="8963" width="15.5703125" style="6" customWidth="1"/>
    <col min="8964" max="8964" width="51.28515625" style="6" bestFit="1" customWidth="1"/>
    <col min="8965" max="8965" width="32.7109375" style="6" customWidth="1"/>
    <col min="8966" max="8966" width="9" style="6" bestFit="1" customWidth="1"/>
    <col min="8967" max="8967" width="10.7109375" style="6" bestFit="1" customWidth="1"/>
    <col min="8968" max="8968" width="6" style="6" bestFit="1" customWidth="1"/>
    <col min="8969" max="9216" width="8.85546875" style="6"/>
    <col min="9217" max="9217" width="8" style="6" bestFit="1" customWidth="1"/>
    <col min="9218" max="9218" width="13.7109375" style="6" customWidth="1"/>
    <col min="9219" max="9219" width="15.5703125" style="6" customWidth="1"/>
    <col min="9220" max="9220" width="51.28515625" style="6" bestFit="1" customWidth="1"/>
    <col min="9221" max="9221" width="32.7109375" style="6" customWidth="1"/>
    <col min="9222" max="9222" width="9" style="6" bestFit="1" customWidth="1"/>
    <col min="9223" max="9223" width="10.7109375" style="6" bestFit="1" customWidth="1"/>
    <col min="9224" max="9224" width="6" style="6" bestFit="1" customWidth="1"/>
    <col min="9225" max="9472" width="8.85546875" style="6"/>
    <col min="9473" max="9473" width="8" style="6" bestFit="1" customWidth="1"/>
    <col min="9474" max="9474" width="13.7109375" style="6" customWidth="1"/>
    <col min="9475" max="9475" width="15.5703125" style="6" customWidth="1"/>
    <col min="9476" max="9476" width="51.28515625" style="6" bestFit="1" customWidth="1"/>
    <col min="9477" max="9477" width="32.7109375" style="6" customWidth="1"/>
    <col min="9478" max="9478" width="9" style="6" bestFit="1" customWidth="1"/>
    <col min="9479" max="9479" width="10.7109375" style="6" bestFit="1" customWidth="1"/>
    <col min="9480" max="9480" width="6" style="6" bestFit="1" customWidth="1"/>
    <col min="9481" max="9728" width="8.85546875" style="6"/>
    <col min="9729" max="9729" width="8" style="6" bestFit="1" customWidth="1"/>
    <col min="9730" max="9730" width="13.7109375" style="6" customWidth="1"/>
    <col min="9731" max="9731" width="15.5703125" style="6" customWidth="1"/>
    <col min="9732" max="9732" width="51.28515625" style="6" bestFit="1" customWidth="1"/>
    <col min="9733" max="9733" width="32.7109375" style="6" customWidth="1"/>
    <col min="9734" max="9734" width="9" style="6" bestFit="1" customWidth="1"/>
    <col min="9735" max="9735" width="10.7109375" style="6" bestFit="1" customWidth="1"/>
    <col min="9736" max="9736" width="6" style="6" bestFit="1" customWidth="1"/>
    <col min="9737" max="9984" width="8.85546875" style="6"/>
    <col min="9985" max="9985" width="8" style="6" bestFit="1" customWidth="1"/>
    <col min="9986" max="9986" width="13.7109375" style="6" customWidth="1"/>
    <col min="9987" max="9987" width="15.5703125" style="6" customWidth="1"/>
    <col min="9988" max="9988" width="51.28515625" style="6" bestFit="1" customWidth="1"/>
    <col min="9989" max="9989" width="32.7109375" style="6" customWidth="1"/>
    <col min="9990" max="9990" width="9" style="6" bestFit="1" customWidth="1"/>
    <col min="9991" max="9991" width="10.7109375" style="6" bestFit="1" customWidth="1"/>
    <col min="9992" max="9992" width="6" style="6" bestFit="1" customWidth="1"/>
    <col min="9993" max="10240" width="8.85546875" style="6"/>
    <col min="10241" max="10241" width="8" style="6" bestFit="1" customWidth="1"/>
    <col min="10242" max="10242" width="13.7109375" style="6" customWidth="1"/>
    <col min="10243" max="10243" width="15.5703125" style="6" customWidth="1"/>
    <col min="10244" max="10244" width="51.28515625" style="6" bestFit="1" customWidth="1"/>
    <col min="10245" max="10245" width="32.7109375" style="6" customWidth="1"/>
    <col min="10246" max="10246" width="9" style="6" bestFit="1" customWidth="1"/>
    <col min="10247" max="10247" width="10.7109375" style="6" bestFit="1" customWidth="1"/>
    <col min="10248" max="10248" width="6" style="6" bestFit="1" customWidth="1"/>
    <col min="10249" max="10496" width="8.85546875" style="6"/>
    <col min="10497" max="10497" width="8" style="6" bestFit="1" customWidth="1"/>
    <col min="10498" max="10498" width="13.7109375" style="6" customWidth="1"/>
    <col min="10499" max="10499" width="15.5703125" style="6" customWidth="1"/>
    <col min="10500" max="10500" width="51.28515625" style="6" bestFit="1" customWidth="1"/>
    <col min="10501" max="10501" width="32.7109375" style="6" customWidth="1"/>
    <col min="10502" max="10502" width="9" style="6" bestFit="1" customWidth="1"/>
    <col min="10503" max="10503" width="10.7109375" style="6" bestFit="1" customWidth="1"/>
    <col min="10504" max="10504" width="6" style="6" bestFit="1" customWidth="1"/>
    <col min="10505" max="10752" width="8.85546875" style="6"/>
    <col min="10753" max="10753" width="8" style="6" bestFit="1" customWidth="1"/>
    <col min="10754" max="10754" width="13.7109375" style="6" customWidth="1"/>
    <col min="10755" max="10755" width="15.5703125" style="6" customWidth="1"/>
    <col min="10756" max="10756" width="51.28515625" style="6" bestFit="1" customWidth="1"/>
    <col min="10757" max="10757" width="32.7109375" style="6" customWidth="1"/>
    <col min="10758" max="10758" width="9" style="6" bestFit="1" customWidth="1"/>
    <col min="10759" max="10759" width="10.7109375" style="6" bestFit="1" customWidth="1"/>
    <col min="10760" max="10760" width="6" style="6" bestFit="1" customWidth="1"/>
    <col min="10761" max="11008" width="8.85546875" style="6"/>
    <col min="11009" max="11009" width="8" style="6" bestFit="1" customWidth="1"/>
    <col min="11010" max="11010" width="13.7109375" style="6" customWidth="1"/>
    <col min="11011" max="11011" width="15.5703125" style="6" customWidth="1"/>
    <col min="11012" max="11012" width="51.28515625" style="6" bestFit="1" customWidth="1"/>
    <col min="11013" max="11013" width="32.7109375" style="6" customWidth="1"/>
    <col min="11014" max="11014" width="9" style="6" bestFit="1" customWidth="1"/>
    <col min="11015" max="11015" width="10.7109375" style="6" bestFit="1" customWidth="1"/>
    <col min="11016" max="11016" width="6" style="6" bestFit="1" customWidth="1"/>
    <col min="11017" max="11264" width="8.85546875" style="6"/>
    <col min="11265" max="11265" width="8" style="6" bestFit="1" customWidth="1"/>
    <col min="11266" max="11266" width="13.7109375" style="6" customWidth="1"/>
    <col min="11267" max="11267" width="15.5703125" style="6" customWidth="1"/>
    <col min="11268" max="11268" width="51.28515625" style="6" bestFit="1" customWidth="1"/>
    <col min="11269" max="11269" width="32.7109375" style="6" customWidth="1"/>
    <col min="11270" max="11270" width="9" style="6" bestFit="1" customWidth="1"/>
    <col min="11271" max="11271" width="10.7109375" style="6" bestFit="1" customWidth="1"/>
    <col min="11272" max="11272" width="6" style="6" bestFit="1" customWidth="1"/>
    <col min="11273" max="11520" width="8.85546875" style="6"/>
    <col min="11521" max="11521" width="8" style="6" bestFit="1" customWidth="1"/>
    <col min="11522" max="11522" width="13.7109375" style="6" customWidth="1"/>
    <col min="11523" max="11523" width="15.5703125" style="6" customWidth="1"/>
    <col min="11524" max="11524" width="51.28515625" style="6" bestFit="1" customWidth="1"/>
    <col min="11525" max="11525" width="32.7109375" style="6" customWidth="1"/>
    <col min="11526" max="11526" width="9" style="6" bestFit="1" customWidth="1"/>
    <col min="11527" max="11527" width="10.7109375" style="6" bestFit="1" customWidth="1"/>
    <col min="11528" max="11528" width="6" style="6" bestFit="1" customWidth="1"/>
    <col min="11529" max="11776" width="8.85546875" style="6"/>
    <col min="11777" max="11777" width="8" style="6" bestFit="1" customWidth="1"/>
    <col min="11778" max="11778" width="13.7109375" style="6" customWidth="1"/>
    <col min="11779" max="11779" width="15.5703125" style="6" customWidth="1"/>
    <col min="11780" max="11780" width="51.28515625" style="6" bestFit="1" customWidth="1"/>
    <col min="11781" max="11781" width="32.7109375" style="6" customWidth="1"/>
    <col min="11782" max="11782" width="9" style="6" bestFit="1" customWidth="1"/>
    <col min="11783" max="11783" width="10.7109375" style="6" bestFit="1" customWidth="1"/>
    <col min="11784" max="11784" width="6" style="6" bestFit="1" customWidth="1"/>
    <col min="11785" max="12032" width="8.85546875" style="6"/>
    <col min="12033" max="12033" width="8" style="6" bestFit="1" customWidth="1"/>
    <col min="12034" max="12034" width="13.7109375" style="6" customWidth="1"/>
    <col min="12035" max="12035" width="15.5703125" style="6" customWidth="1"/>
    <col min="12036" max="12036" width="51.28515625" style="6" bestFit="1" customWidth="1"/>
    <col min="12037" max="12037" width="32.7109375" style="6" customWidth="1"/>
    <col min="12038" max="12038" width="9" style="6" bestFit="1" customWidth="1"/>
    <col min="12039" max="12039" width="10.7109375" style="6" bestFit="1" customWidth="1"/>
    <col min="12040" max="12040" width="6" style="6" bestFit="1" customWidth="1"/>
    <col min="12041" max="12288" width="8.85546875" style="6"/>
    <col min="12289" max="12289" width="8" style="6" bestFit="1" customWidth="1"/>
    <col min="12290" max="12290" width="13.7109375" style="6" customWidth="1"/>
    <col min="12291" max="12291" width="15.5703125" style="6" customWidth="1"/>
    <col min="12292" max="12292" width="51.28515625" style="6" bestFit="1" customWidth="1"/>
    <col min="12293" max="12293" width="32.7109375" style="6" customWidth="1"/>
    <col min="12294" max="12294" width="9" style="6" bestFit="1" customWidth="1"/>
    <col min="12295" max="12295" width="10.7109375" style="6" bestFit="1" customWidth="1"/>
    <col min="12296" max="12296" width="6" style="6" bestFit="1" customWidth="1"/>
    <col min="12297" max="12544" width="8.85546875" style="6"/>
    <col min="12545" max="12545" width="8" style="6" bestFit="1" customWidth="1"/>
    <col min="12546" max="12546" width="13.7109375" style="6" customWidth="1"/>
    <col min="12547" max="12547" width="15.5703125" style="6" customWidth="1"/>
    <col min="12548" max="12548" width="51.28515625" style="6" bestFit="1" customWidth="1"/>
    <col min="12549" max="12549" width="32.7109375" style="6" customWidth="1"/>
    <col min="12550" max="12550" width="9" style="6" bestFit="1" customWidth="1"/>
    <col min="12551" max="12551" width="10.7109375" style="6" bestFit="1" customWidth="1"/>
    <col min="12552" max="12552" width="6" style="6" bestFit="1" customWidth="1"/>
    <col min="12553" max="12800" width="8.85546875" style="6"/>
    <col min="12801" max="12801" width="8" style="6" bestFit="1" customWidth="1"/>
    <col min="12802" max="12802" width="13.7109375" style="6" customWidth="1"/>
    <col min="12803" max="12803" width="15.5703125" style="6" customWidth="1"/>
    <col min="12804" max="12804" width="51.28515625" style="6" bestFit="1" customWidth="1"/>
    <col min="12805" max="12805" width="32.7109375" style="6" customWidth="1"/>
    <col min="12806" max="12806" width="9" style="6" bestFit="1" customWidth="1"/>
    <col min="12807" max="12807" width="10.7109375" style="6" bestFit="1" customWidth="1"/>
    <col min="12808" max="12808" width="6" style="6" bestFit="1" customWidth="1"/>
    <col min="12809" max="13056" width="8.85546875" style="6"/>
    <col min="13057" max="13057" width="8" style="6" bestFit="1" customWidth="1"/>
    <col min="13058" max="13058" width="13.7109375" style="6" customWidth="1"/>
    <col min="13059" max="13059" width="15.5703125" style="6" customWidth="1"/>
    <col min="13060" max="13060" width="51.28515625" style="6" bestFit="1" customWidth="1"/>
    <col min="13061" max="13061" width="32.7109375" style="6" customWidth="1"/>
    <col min="13062" max="13062" width="9" style="6" bestFit="1" customWidth="1"/>
    <col min="13063" max="13063" width="10.7109375" style="6" bestFit="1" customWidth="1"/>
    <col min="13064" max="13064" width="6" style="6" bestFit="1" customWidth="1"/>
    <col min="13065" max="13312" width="8.85546875" style="6"/>
    <col min="13313" max="13313" width="8" style="6" bestFit="1" customWidth="1"/>
    <col min="13314" max="13314" width="13.7109375" style="6" customWidth="1"/>
    <col min="13315" max="13315" width="15.5703125" style="6" customWidth="1"/>
    <col min="13316" max="13316" width="51.28515625" style="6" bestFit="1" customWidth="1"/>
    <col min="13317" max="13317" width="32.7109375" style="6" customWidth="1"/>
    <col min="13318" max="13318" width="9" style="6" bestFit="1" customWidth="1"/>
    <col min="13319" max="13319" width="10.7109375" style="6" bestFit="1" customWidth="1"/>
    <col min="13320" max="13320" width="6" style="6" bestFit="1" customWidth="1"/>
    <col min="13321" max="13568" width="8.85546875" style="6"/>
    <col min="13569" max="13569" width="8" style="6" bestFit="1" customWidth="1"/>
    <col min="13570" max="13570" width="13.7109375" style="6" customWidth="1"/>
    <col min="13571" max="13571" width="15.5703125" style="6" customWidth="1"/>
    <col min="13572" max="13572" width="51.28515625" style="6" bestFit="1" customWidth="1"/>
    <col min="13573" max="13573" width="32.7109375" style="6" customWidth="1"/>
    <col min="13574" max="13574" width="9" style="6" bestFit="1" customWidth="1"/>
    <col min="13575" max="13575" width="10.7109375" style="6" bestFit="1" customWidth="1"/>
    <col min="13576" max="13576" width="6" style="6" bestFit="1" customWidth="1"/>
    <col min="13577" max="13824" width="8.85546875" style="6"/>
    <col min="13825" max="13825" width="8" style="6" bestFit="1" customWidth="1"/>
    <col min="13826" max="13826" width="13.7109375" style="6" customWidth="1"/>
    <col min="13827" max="13827" width="15.5703125" style="6" customWidth="1"/>
    <col min="13828" max="13828" width="51.28515625" style="6" bestFit="1" customWidth="1"/>
    <col min="13829" max="13829" width="32.7109375" style="6" customWidth="1"/>
    <col min="13830" max="13830" width="9" style="6" bestFit="1" customWidth="1"/>
    <col min="13831" max="13831" width="10.7109375" style="6" bestFit="1" customWidth="1"/>
    <col min="13832" max="13832" width="6" style="6" bestFit="1" customWidth="1"/>
    <col min="13833" max="14080" width="8.85546875" style="6"/>
    <col min="14081" max="14081" width="8" style="6" bestFit="1" customWidth="1"/>
    <col min="14082" max="14082" width="13.7109375" style="6" customWidth="1"/>
    <col min="14083" max="14083" width="15.5703125" style="6" customWidth="1"/>
    <col min="14084" max="14084" width="51.28515625" style="6" bestFit="1" customWidth="1"/>
    <col min="14085" max="14085" width="32.7109375" style="6" customWidth="1"/>
    <col min="14086" max="14086" width="9" style="6" bestFit="1" customWidth="1"/>
    <col min="14087" max="14087" width="10.7109375" style="6" bestFit="1" customWidth="1"/>
    <col min="14088" max="14088" width="6" style="6" bestFit="1" customWidth="1"/>
    <col min="14089" max="14336" width="8.85546875" style="6"/>
    <col min="14337" max="14337" width="8" style="6" bestFit="1" customWidth="1"/>
    <col min="14338" max="14338" width="13.7109375" style="6" customWidth="1"/>
    <col min="14339" max="14339" width="15.5703125" style="6" customWidth="1"/>
    <col min="14340" max="14340" width="51.28515625" style="6" bestFit="1" customWidth="1"/>
    <col min="14341" max="14341" width="32.7109375" style="6" customWidth="1"/>
    <col min="14342" max="14342" width="9" style="6" bestFit="1" customWidth="1"/>
    <col min="14343" max="14343" width="10.7109375" style="6" bestFit="1" customWidth="1"/>
    <col min="14344" max="14344" width="6" style="6" bestFit="1" customWidth="1"/>
    <col min="14345" max="14592" width="8.85546875" style="6"/>
    <col min="14593" max="14593" width="8" style="6" bestFit="1" customWidth="1"/>
    <col min="14594" max="14594" width="13.7109375" style="6" customWidth="1"/>
    <col min="14595" max="14595" width="15.5703125" style="6" customWidth="1"/>
    <col min="14596" max="14596" width="51.28515625" style="6" bestFit="1" customWidth="1"/>
    <col min="14597" max="14597" width="32.7109375" style="6" customWidth="1"/>
    <col min="14598" max="14598" width="9" style="6" bestFit="1" customWidth="1"/>
    <col min="14599" max="14599" width="10.7109375" style="6" bestFit="1" customWidth="1"/>
    <col min="14600" max="14600" width="6" style="6" bestFit="1" customWidth="1"/>
    <col min="14601" max="14848" width="8.85546875" style="6"/>
    <col min="14849" max="14849" width="8" style="6" bestFit="1" customWidth="1"/>
    <col min="14850" max="14850" width="13.7109375" style="6" customWidth="1"/>
    <col min="14851" max="14851" width="15.5703125" style="6" customWidth="1"/>
    <col min="14852" max="14852" width="51.28515625" style="6" bestFit="1" customWidth="1"/>
    <col min="14853" max="14853" width="32.7109375" style="6" customWidth="1"/>
    <col min="14854" max="14854" width="9" style="6" bestFit="1" customWidth="1"/>
    <col min="14855" max="14855" width="10.7109375" style="6" bestFit="1" customWidth="1"/>
    <col min="14856" max="14856" width="6" style="6" bestFit="1" customWidth="1"/>
    <col min="14857" max="15104" width="8.85546875" style="6"/>
    <col min="15105" max="15105" width="8" style="6" bestFit="1" customWidth="1"/>
    <col min="15106" max="15106" width="13.7109375" style="6" customWidth="1"/>
    <col min="15107" max="15107" width="15.5703125" style="6" customWidth="1"/>
    <col min="15108" max="15108" width="51.28515625" style="6" bestFit="1" customWidth="1"/>
    <col min="15109" max="15109" width="32.7109375" style="6" customWidth="1"/>
    <col min="15110" max="15110" width="9" style="6" bestFit="1" customWidth="1"/>
    <col min="15111" max="15111" width="10.7109375" style="6" bestFit="1" customWidth="1"/>
    <col min="15112" max="15112" width="6" style="6" bestFit="1" customWidth="1"/>
    <col min="15113" max="15360" width="8.85546875" style="6"/>
    <col min="15361" max="15361" width="8" style="6" bestFit="1" customWidth="1"/>
    <col min="15362" max="15362" width="13.7109375" style="6" customWidth="1"/>
    <col min="15363" max="15363" width="15.5703125" style="6" customWidth="1"/>
    <col min="15364" max="15364" width="51.28515625" style="6" bestFit="1" customWidth="1"/>
    <col min="15365" max="15365" width="32.7109375" style="6" customWidth="1"/>
    <col min="15366" max="15366" width="9" style="6" bestFit="1" customWidth="1"/>
    <col min="15367" max="15367" width="10.7109375" style="6" bestFit="1" customWidth="1"/>
    <col min="15368" max="15368" width="6" style="6" bestFit="1" customWidth="1"/>
    <col min="15369" max="15616" width="8.85546875" style="6"/>
    <col min="15617" max="15617" width="8" style="6" bestFit="1" customWidth="1"/>
    <col min="15618" max="15618" width="13.7109375" style="6" customWidth="1"/>
    <col min="15619" max="15619" width="15.5703125" style="6" customWidth="1"/>
    <col min="15620" max="15620" width="51.28515625" style="6" bestFit="1" customWidth="1"/>
    <col min="15621" max="15621" width="32.7109375" style="6" customWidth="1"/>
    <col min="15622" max="15622" width="9" style="6" bestFit="1" customWidth="1"/>
    <col min="15623" max="15623" width="10.7109375" style="6" bestFit="1" customWidth="1"/>
    <col min="15624" max="15624" width="6" style="6" bestFit="1" customWidth="1"/>
    <col min="15625" max="15872" width="8.85546875" style="6"/>
    <col min="15873" max="15873" width="8" style="6" bestFit="1" customWidth="1"/>
    <col min="15874" max="15874" width="13.7109375" style="6" customWidth="1"/>
    <col min="15875" max="15875" width="15.5703125" style="6" customWidth="1"/>
    <col min="15876" max="15876" width="51.28515625" style="6" bestFit="1" customWidth="1"/>
    <col min="15877" max="15877" width="32.7109375" style="6" customWidth="1"/>
    <col min="15878" max="15878" width="9" style="6" bestFit="1" customWidth="1"/>
    <col min="15879" max="15879" width="10.7109375" style="6" bestFit="1" customWidth="1"/>
    <col min="15880" max="15880" width="6" style="6" bestFit="1" customWidth="1"/>
    <col min="15881" max="16128" width="8.85546875" style="6"/>
    <col min="16129" max="16129" width="8" style="6" bestFit="1" customWidth="1"/>
    <col min="16130" max="16130" width="13.7109375" style="6" customWidth="1"/>
    <col min="16131" max="16131" width="15.5703125" style="6" customWidth="1"/>
    <col min="16132" max="16132" width="51.28515625" style="6" bestFit="1" customWidth="1"/>
    <col min="16133" max="16133" width="32.7109375" style="6" customWidth="1"/>
    <col min="16134" max="16134" width="9" style="6" bestFit="1" customWidth="1"/>
    <col min="16135" max="16135" width="10.7109375" style="6" bestFit="1" customWidth="1"/>
    <col min="16136" max="16136" width="6" style="6" bestFit="1" customWidth="1"/>
    <col min="16137" max="16384" width="8.85546875" style="6"/>
  </cols>
  <sheetData>
    <row r="1" spans="1:8" ht="15" customHeight="1">
      <c r="A1" s="84" t="s">
        <v>148</v>
      </c>
      <c r="B1" s="84"/>
      <c r="C1" s="84"/>
      <c r="D1" s="5"/>
      <c r="E1" s="5"/>
      <c r="F1" s="5"/>
      <c r="G1" s="5"/>
      <c r="H1" s="5"/>
    </row>
    <row r="2" spans="1:8" ht="15" customHeight="1">
      <c r="A2" s="4"/>
      <c r="B2" s="84"/>
      <c r="C2" s="4"/>
      <c r="D2" s="5"/>
      <c r="E2" s="5"/>
      <c r="F2" s="5"/>
      <c r="G2" s="5"/>
      <c r="H2" s="5"/>
    </row>
    <row r="3" spans="1:8" ht="15" customHeight="1">
      <c r="A3" s="7" t="s">
        <v>20</v>
      </c>
      <c r="B3" s="84"/>
      <c r="C3" s="4"/>
      <c r="D3" s="5"/>
      <c r="E3" s="5"/>
      <c r="F3" s="5"/>
      <c r="G3" s="5"/>
      <c r="H3" s="5"/>
    </row>
    <row r="4" spans="1:8" ht="15" customHeight="1">
      <c r="A4" s="8"/>
      <c r="B4" s="85"/>
      <c r="C4" s="8"/>
      <c r="D4" s="5"/>
      <c r="E4" s="5"/>
      <c r="F4" s="5"/>
      <c r="G4" s="5"/>
      <c r="H4" s="5"/>
    </row>
    <row r="5" spans="1:8" ht="15" customHeight="1">
      <c r="A5" s="9" t="s">
        <v>13</v>
      </c>
      <c r="B5" s="86" t="s">
        <v>14</v>
      </c>
      <c r="C5" s="9" t="s">
        <v>476</v>
      </c>
      <c r="D5" s="10" t="s">
        <v>15</v>
      </c>
      <c r="E5" s="10" t="s">
        <v>16</v>
      </c>
      <c r="F5" s="11" t="s">
        <v>17</v>
      </c>
      <c r="G5" s="11" t="s">
        <v>18</v>
      </c>
      <c r="H5" s="12" t="s">
        <v>19</v>
      </c>
    </row>
    <row r="6" spans="1:8" s="89" customFormat="1" ht="15" customHeight="1">
      <c r="A6" s="136" t="s">
        <v>220</v>
      </c>
      <c r="B6" s="155" t="s">
        <v>214</v>
      </c>
      <c r="C6" s="136" t="s">
        <v>215</v>
      </c>
      <c r="D6" s="125" t="s">
        <v>216</v>
      </c>
      <c r="E6" s="125" t="s">
        <v>217</v>
      </c>
      <c r="F6" s="156" t="s">
        <v>218</v>
      </c>
      <c r="G6" s="156" t="s">
        <v>219</v>
      </c>
      <c r="H6" s="156">
        <v>1841</v>
      </c>
    </row>
    <row r="7" spans="1:8" s="13" customFormat="1" ht="15" customHeight="1">
      <c r="A7" s="125" t="s">
        <v>281</v>
      </c>
      <c r="B7" s="122" t="s">
        <v>270</v>
      </c>
      <c r="C7" s="122" t="s">
        <v>273</v>
      </c>
      <c r="D7" s="123" t="s">
        <v>272</v>
      </c>
      <c r="E7" s="123" t="s">
        <v>274</v>
      </c>
      <c r="F7" s="124" t="s">
        <v>275</v>
      </c>
      <c r="G7" s="124" t="s">
        <v>276</v>
      </c>
      <c r="H7" s="124">
        <v>-28</v>
      </c>
    </row>
    <row r="8" spans="1:8" s="13" customFormat="1" ht="15" customHeight="1">
      <c r="A8" s="125" t="s">
        <v>317</v>
      </c>
      <c r="B8" s="122" t="s">
        <v>318</v>
      </c>
      <c r="C8" s="122" t="s">
        <v>321</v>
      </c>
      <c r="D8" s="123" t="s">
        <v>320</v>
      </c>
      <c r="E8" s="123" t="s">
        <v>319</v>
      </c>
      <c r="F8" s="124">
        <v>48.322963709553299</v>
      </c>
      <c r="G8" s="124">
        <v>48.322963709553299</v>
      </c>
      <c r="H8" s="124">
        <v>142</v>
      </c>
    </row>
    <row r="9" spans="1:8" s="13" customFormat="1" ht="15" customHeight="1">
      <c r="A9" s="125" t="s">
        <v>328</v>
      </c>
      <c r="B9" s="122" t="s">
        <v>318</v>
      </c>
      <c r="C9" s="122" t="s">
        <v>329</v>
      </c>
      <c r="D9" s="123" t="s">
        <v>330</v>
      </c>
      <c r="E9" s="123" t="s">
        <v>331</v>
      </c>
      <c r="F9" s="124">
        <v>48.402109011969699</v>
      </c>
      <c r="G9" s="124">
        <v>1.69979448712737</v>
      </c>
      <c r="H9" s="124"/>
    </row>
    <row r="10" spans="1:8" s="13" customFormat="1" ht="15" customHeight="1">
      <c r="A10" s="125" t="s">
        <v>332</v>
      </c>
      <c r="B10" s="122" t="s">
        <v>318</v>
      </c>
      <c r="C10" s="122" t="s">
        <v>333</v>
      </c>
      <c r="D10" s="123" t="s">
        <v>330</v>
      </c>
      <c r="E10" s="123" t="s">
        <v>331</v>
      </c>
      <c r="F10" s="124">
        <v>43.817315000000001</v>
      </c>
      <c r="G10" s="124">
        <v>1.2847949999999999</v>
      </c>
      <c r="H10" s="124"/>
    </row>
    <row r="11" spans="1:8" s="13" customFormat="1" ht="15" customHeight="1">
      <c r="A11" s="125" t="s">
        <v>313</v>
      </c>
      <c r="B11" s="122" t="s">
        <v>322</v>
      </c>
      <c r="C11" s="122" t="s">
        <v>314</v>
      </c>
      <c r="D11" s="123" t="s">
        <v>315</v>
      </c>
      <c r="E11" s="123" t="s">
        <v>119</v>
      </c>
      <c r="F11" s="124"/>
      <c r="G11" s="124"/>
      <c r="H11" s="124"/>
    </row>
    <row r="12" spans="1:8" s="13" customFormat="1" ht="15" customHeight="1">
      <c r="A12" s="125" t="s">
        <v>382</v>
      </c>
      <c r="B12" s="122" t="s">
        <v>383</v>
      </c>
      <c r="C12" s="122" t="s">
        <v>384</v>
      </c>
      <c r="D12" s="123" t="s">
        <v>385</v>
      </c>
      <c r="E12" s="123" t="s">
        <v>386</v>
      </c>
      <c r="F12" s="124" t="s">
        <v>387</v>
      </c>
      <c r="G12" s="124" t="s">
        <v>388</v>
      </c>
      <c r="H12" s="124">
        <v>1250</v>
      </c>
    </row>
    <row r="13" spans="1:8" s="13" customFormat="1" ht="15" customHeight="1">
      <c r="A13" s="125" t="s">
        <v>133</v>
      </c>
      <c r="B13" s="122" t="s">
        <v>377</v>
      </c>
      <c r="C13" s="122" t="s">
        <v>134</v>
      </c>
      <c r="D13" s="123" t="s">
        <v>135</v>
      </c>
      <c r="E13" s="123" t="s">
        <v>136</v>
      </c>
      <c r="F13" s="124" t="s">
        <v>137</v>
      </c>
      <c r="G13" s="124" t="s">
        <v>138</v>
      </c>
      <c r="H13" s="124">
        <v>740</v>
      </c>
    </row>
    <row r="14" spans="1:8" s="13" customFormat="1" ht="15" customHeight="1">
      <c r="A14" s="125" t="s">
        <v>113</v>
      </c>
      <c r="B14" s="122" t="s">
        <v>271</v>
      </c>
      <c r="C14" s="122" t="s">
        <v>114</v>
      </c>
      <c r="D14" s="123" t="s">
        <v>115</v>
      </c>
      <c r="E14" s="123" t="s">
        <v>116</v>
      </c>
      <c r="F14" s="124" t="s">
        <v>117</v>
      </c>
      <c r="G14" s="124" t="s">
        <v>118</v>
      </c>
      <c r="H14" s="124">
        <v>30</v>
      </c>
    </row>
    <row r="15" spans="1:8" s="13" customFormat="1" ht="15" customHeight="1">
      <c r="A15" s="125" t="s">
        <v>222</v>
      </c>
      <c r="B15" s="122" t="s">
        <v>271</v>
      </c>
      <c r="C15" s="122" t="s">
        <v>223</v>
      </c>
      <c r="D15" s="123" t="s">
        <v>224</v>
      </c>
      <c r="E15" s="123" t="s">
        <v>225</v>
      </c>
      <c r="F15" s="124" t="s">
        <v>226</v>
      </c>
      <c r="G15" s="124" t="s">
        <v>227</v>
      </c>
      <c r="H15" s="124">
        <v>36</v>
      </c>
    </row>
    <row r="16" spans="1:8" s="13" customFormat="1" ht="15" customHeight="1">
      <c r="A16" s="125" t="s">
        <v>411</v>
      </c>
      <c r="B16" s="122" t="s">
        <v>271</v>
      </c>
      <c r="C16" s="122" t="s">
        <v>61</v>
      </c>
      <c r="D16" s="123" t="s">
        <v>412</v>
      </c>
      <c r="E16" s="123" t="s">
        <v>413</v>
      </c>
      <c r="F16" s="124" t="s">
        <v>414</v>
      </c>
      <c r="G16" s="124" t="s">
        <v>415</v>
      </c>
      <c r="H16" s="124">
        <v>1000</v>
      </c>
    </row>
    <row r="17" spans="1:8" s="13" customFormat="1" ht="15" customHeight="1">
      <c r="A17" s="125" t="s">
        <v>416</v>
      </c>
      <c r="B17" s="122" t="s">
        <v>271</v>
      </c>
      <c r="C17" s="122" t="s">
        <v>417</v>
      </c>
      <c r="D17" s="123" t="s">
        <v>418</v>
      </c>
      <c r="E17" s="123" t="s">
        <v>419</v>
      </c>
      <c r="F17" s="124" t="s">
        <v>420</v>
      </c>
      <c r="G17" s="124" t="s">
        <v>421</v>
      </c>
      <c r="H17" s="124">
        <v>600</v>
      </c>
    </row>
    <row r="18" spans="1:8" s="13" customFormat="1" ht="15" customHeight="1">
      <c r="A18" s="125" t="s">
        <v>63</v>
      </c>
      <c r="B18" s="122" t="s">
        <v>271</v>
      </c>
      <c r="C18" s="122" t="s">
        <v>64</v>
      </c>
      <c r="D18" s="123" t="s">
        <v>65</v>
      </c>
      <c r="E18" s="123" t="s">
        <v>66</v>
      </c>
      <c r="F18" s="124" t="s">
        <v>67</v>
      </c>
      <c r="G18" s="124" t="s">
        <v>68</v>
      </c>
      <c r="H18" s="124">
        <v>41</v>
      </c>
    </row>
    <row r="19" spans="1:8" s="13" customFormat="1" ht="15" customHeight="1">
      <c r="A19" s="125" t="s">
        <v>395</v>
      </c>
      <c r="B19" s="122" t="s">
        <v>271</v>
      </c>
      <c r="C19" s="122" t="s">
        <v>396</v>
      </c>
      <c r="D19" s="123" t="s">
        <v>397</v>
      </c>
      <c r="E19" s="123" t="s">
        <v>398</v>
      </c>
      <c r="F19" s="124" t="s">
        <v>399</v>
      </c>
      <c r="G19" s="124" t="s">
        <v>400</v>
      </c>
      <c r="H19" s="124">
        <v>1674</v>
      </c>
    </row>
    <row r="20" spans="1:8" s="13" customFormat="1" ht="15" customHeight="1">
      <c r="A20" s="125" t="s">
        <v>236</v>
      </c>
      <c r="B20" s="122" t="s">
        <v>271</v>
      </c>
      <c r="C20" s="122" t="s">
        <v>73</v>
      </c>
      <c r="D20" s="123" t="s">
        <v>91</v>
      </c>
      <c r="E20" s="123" t="s">
        <v>231</v>
      </c>
      <c r="F20" s="124" t="s">
        <v>234</v>
      </c>
      <c r="G20" s="124" t="s">
        <v>235</v>
      </c>
      <c r="H20" s="124">
        <v>760</v>
      </c>
    </row>
    <row r="21" spans="1:8" s="13" customFormat="1" ht="15" customHeight="1">
      <c r="A21" s="125" t="s">
        <v>69</v>
      </c>
      <c r="B21" s="122" t="s">
        <v>271</v>
      </c>
      <c r="C21" s="122" t="s">
        <v>70</v>
      </c>
      <c r="D21" s="123" t="s">
        <v>83</v>
      </c>
      <c r="E21" s="123" t="s">
        <v>84</v>
      </c>
      <c r="F21" s="124" t="s">
        <v>71</v>
      </c>
      <c r="G21" s="124" t="s">
        <v>72</v>
      </c>
      <c r="H21" s="124">
        <v>12</v>
      </c>
    </row>
    <row r="22" spans="1:8" s="13" customFormat="1" ht="15" customHeight="1">
      <c r="A22" s="125" t="s">
        <v>77</v>
      </c>
      <c r="B22" s="122" t="s">
        <v>271</v>
      </c>
      <c r="C22" s="122" t="s">
        <v>79</v>
      </c>
      <c r="D22" s="123" t="s">
        <v>81</v>
      </c>
      <c r="E22" s="123" t="s">
        <v>266</v>
      </c>
      <c r="F22" s="124" t="s">
        <v>267</v>
      </c>
      <c r="G22" s="124" t="s">
        <v>268</v>
      </c>
      <c r="H22" s="124">
        <v>1010</v>
      </c>
    </row>
    <row r="23" spans="1:8" s="13" customFormat="1" ht="15" customHeight="1">
      <c r="A23" s="125" t="s">
        <v>403</v>
      </c>
      <c r="B23" s="122" t="s">
        <v>271</v>
      </c>
      <c r="C23" s="122" t="s">
        <v>404</v>
      </c>
      <c r="D23" s="123" t="s">
        <v>405</v>
      </c>
      <c r="E23" s="123" t="s">
        <v>406</v>
      </c>
      <c r="F23" s="124" t="s">
        <v>407</v>
      </c>
      <c r="G23" s="124" t="s">
        <v>408</v>
      </c>
      <c r="H23" s="124">
        <v>43</v>
      </c>
    </row>
    <row r="24" spans="1:8" s="13" customFormat="1" ht="15" customHeight="1">
      <c r="A24" s="125" t="s">
        <v>390</v>
      </c>
      <c r="B24" s="122" t="s">
        <v>271</v>
      </c>
      <c r="C24" s="122" t="s">
        <v>73</v>
      </c>
      <c r="D24" s="123" t="s">
        <v>391</v>
      </c>
      <c r="E24" s="123" t="s">
        <v>392</v>
      </c>
      <c r="F24" s="124" t="s">
        <v>393</v>
      </c>
      <c r="G24" s="124" t="s">
        <v>394</v>
      </c>
      <c r="H24" s="124">
        <v>870</v>
      </c>
    </row>
    <row r="25" spans="1:8" s="13" customFormat="1" ht="15" customHeight="1">
      <c r="A25" s="125" t="s">
        <v>128</v>
      </c>
      <c r="B25" s="122" t="s">
        <v>271</v>
      </c>
      <c r="C25" s="122" t="s">
        <v>61</v>
      </c>
      <c r="D25" s="123" t="s">
        <v>129</v>
      </c>
      <c r="E25" s="123" t="s">
        <v>130</v>
      </c>
      <c r="F25" s="124" t="s">
        <v>131</v>
      </c>
      <c r="G25" s="124" t="s">
        <v>132</v>
      </c>
      <c r="H25" s="124">
        <v>787</v>
      </c>
    </row>
    <row r="26" spans="1:8" s="13" customFormat="1" ht="15" customHeight="1">
      <c r="A26" s="125" t="s">
        <v>460</v>
      </c>
      <c r="B26" s="122" t="s">
        <v>271</v>
      </c>
      <c r="C26" s="122" t="s">
        <v>461</v>
      </c>
      <c r="D26" s="123" t="s">
        <v>462</v>
      </c>
      <c r="E26" s="123" t="s">
        <v>463</v>
      </c>
      <c r="F26" s="124"/>
      <c r="G26" s="124"/>
      <c r="H26" s="124"/>
    </row>
    <row r="27" spans="1:8" s="13" customFormat="1" ht="15" customHeight="1">
      <c r="A27" s="125" t="s">
        <v>125</v>
      </c>
      <c r="B27" s="122" t="s">
        <v>271</v>
      </c>
      <c r="C27" s="122" t="s">
        <v>79</v>
      </c>
      <c r="D27" s="123" t="s">
        <v>126</v>
      </c>
      <c r="E27" s="123" t="s">
        <v>127</v>
      </c>
      <c r="F27" s="124"/>
      <c r="G27" s="124"/>
      <c r="H27" s="124"/>
    </row>
    <row r="28" spans="1:8" s="13" customFormat="1" ht="15" customHeight="1">
      <c r="A28" s="125" t="s">
        <v>239</v>
      </c>
      <c r="B28" s="122" t="s">
        <v>271</v>
      </c>
      <c r="C28" s="122" t="s">
        <v>73</v>
      </c>
      <c r="D28" s="123" t="s">
        <v>240</v>
      </c>
      <c r="E28" s="123" t="s">
        <v>241</v>
      </c>
      <c r="F28" s="124" t="s">
        <v>234</v>
      </c>
      <c r="G28" s="124" t="s">
        <v>235</v>
      </c>
      <c r="H28" s="124">
        <v>760</v>
      </c>
    </row>
    <row r="29" spans="1:8" s="13" customFormat="1" ht="15" customHeight="1">
      <c r="A29" s="125" t="s">
        <v>338</v>
      </c>
      <c r="B29" s="122" t="s">
        <v>271</v>
      </c>
      <c r="C29" s="122" t="s">
        <v>339</v>
      </c>
      <c r="D29" s="123" t="s">
        <v>340</v>
      </c>
      <c r="E29" s="123" t="s">
        <v>341</v>
      </c>
      <c r="F29" s="124"/>
      <c r="G29" s="124"/>
      <c r="H29" s="124"/>
    </row>
    <row r="30" spans="1:8" s="13" customFormat="1" ht="15" customHeight="1">
      <c r="A30" s="136" t="s">
        <v>345</v>
      </c>
      <c r="B30" s="122" t="s">
        <v>271</v>
      </c>
      <c r="C30" s="137" t="s">
        <v>79</v>
      </c>
      <c r="D30" s="123" t="s">
        <v>346</v>
      </c>
      <c r="E30" s="123" t="s">
        <v>347</v>
      </c>
      <c r="F30" s="124"/>
      <c r="G30" s="124"/>
      <c r="H30" s="124"/>
    </row>
    <row r="31" spans="1:8" s="13" customFormat="1" ht="15" customHeight="1">
      <c r="A31" s="136" t="s">
        <v>483</v>
      </c>
      <c r="B31" s="137" t="s">
        <v>271</v>
      </c>
      <c r="C31" s="137" t="s">
        <v>79</v>
      </c>
      <c r="D31" s="123" t="s">
        <v>484</v>
      </c>
      <c r="E31" s="123" t="s">
        <v>485</v>
      </c>
      <c r="F31" s="124"/>
      <c r="G31" s="124"/>
      <c r="H31" s="124"/>
    </row>
    <row r="32" spans="1:8" s="13" customFormat="1" ht="15" customHeight="1">
      <c r="A32" s="136" t="s">
        <v>355</v>
      </c>
      <c r="B32" s="137" t="s">
        <v>356</v>
      </c>
      <c r="C32" s="137" t="s">
        <v>357</v>
      </c>
      <c r="D32" s="123" t="s">
        <v>358</v>
      </c>
      <c r="E32" s="123" t="s">
        <v>359</v>
      </c>
      <c r="F32" s="124"/>
      <c r="G32" s="124"/>
      <c r="H32" s="124"/>
    </row>
    <row r="33" spans="1:8" s="13" customFormat="1" ht="15" customHeight="1">
      <c r="A33" s="136" t="s">
        <v>120</v>
      </c>
      <c r="B33" s="137" t="s">
        <v>378</v>
      </c>
      <c r="C33" s="137" t="s">
        <v>121</v>
      </c>
      <c r="D33" s="123" t="s">
        <v>122</v>
      </c>
      <c r="E33" s="123" t="s">
        <v>369</v>
      </c>
      <c r="F33" s="124" t="s">
        <v>123</v>
      </c>
      <c r="G33" s="124" t="s">
        <v>124</v>
      </c>
      <c r="H33" s="124">
        <v>94</v>
      </c>
    </row>
    <row r="34" spans="1:8" s="13" customFormat="1" ht="15" customHeight="1">
      <c r="A34" s="136" t="s">
        <v>448</v>
      </c>
      <c r="B34" s="137" t="s">
        <v>423</v>
      </c>
      <c r="C34" s="137" t="s">
        <v>449</v>
      </c>
      <c r="D34" s="123" t="s">
        <v>472</v>
      </c>
      <c r="E34" s="123" t="s">
        <v>450</v>
      </c>
      <c r="F34" s="124" t="s">
        <v>451</v>
      </c>
      <c r="G34" s="124" t="s">
        <v>452</v>
      </c>
      <c r="H34" s="124">
        <v>685</v>
      </c>
    </row>
    <row r="35" spans="1:8" s="13" customFormat="1" ht="15" customHeight="1">
      <c r="A35" s="136" t="s">
        <v>422</v>
      </c>
      <c r="B35" s="137" t="s">
        <v>423</v>
      </c>
      <c r="C35" s="137" t="s">
        <v>424</v>
      </c>
      <c r="D35" s="123" t="s">
        <v>425</v>
      </c>
      <c r="E35" s="123" t="s">
        <v>426</v>
      </c>
      <c r="F35" s="124" t="s">
        <v>427</v>
      </c>
      <c r="G35" s="124" t="s">
        <v>428</v>
      </c>
      <c r="H35" s="124">
        <v>390</v>
      </c>
    </row>
    <row r="36" spans="1:8" s="13" customFormat="1" ht="15" customHeight="1">
      <c r="A36" s="136" t="s">
        <v>473</v>
      </c>
      <c r="B36" s="137" t="s">
        <v>423</v>
      </c>
      <c r="C36" s="137" t="s">
        <v>471</v>
      </c>
      <c r="D36" s="123" t="s">
        <v>474</v>
      </c>
      <c r="E36" s="123" t="s">
        <v>475</v>
      </c>
      <c r="F36" s="124" t="s">
        <v>442</v>
      </c>
      <c r="G36" s="124" t="s">
        <v>443</v>
      </c>
      <c r="H36" s="124">
        <v>444</v>
      </c>
    </row>
    <row r="37" spans="1:8" s="13" customFormat="1" ht="15" customHeight="1">
      <c r="A37" s="136"/>
      <c r="B37" s="155" t="s">
        <v>468</v>
      </c>
      <c r="C37" s="136"/>
      <c r="D37" s="125" t="s">
        <v>469</v>
      </c>
      <c r="E37" s="125" t="s">
        <v>470</v>
      </c>
      <c r="F37" s="156"/>
      <c r="G37" s="156"/>
      <c r="H37" s="1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C324E-F3BA-40C1-8297-DB9B774FAB07}">
  <dimension ref="A1:L35"/>
  <sheetViews>
    <sheetView zoomScaleNormal="100" workbookViewId="0">
      <pane ySplit="5" topLeftCell="A6" activePane="bottomLeft" state="frozen"/>
      <selection pane="bottomLeft" activeCell="E35" sqref="E35"/>
    </sheetView>
  </sheetViews>
  <sheetFormatPr defaultRowHeight="15" customHeight="1"/>
  <cols>
    <col min="1" max="1" width="15.140625" style="13" customWidth="1"/>
    <col min="2" max="4" width="9.28515625" style="20" customWidth="1"/>
    <col min="5" max="5" width="43.140625" style="3" customWidth="1"/>
    <col min="6" max="6" width="12.42578125" style="3" bestFit="1" customWidth="1"/>
    <col min="7" max="7" width="38.7109375" style="3" bestFit="1" customWidth="1"/>
    <col min="8" max="8" width="9.7109375" style="20" customWidth="1"/>
    <col min="9" max="9" width="17.85546875" style="3" bestFit="1" customWidth="1"/>
    <col min="10" max="10" width="9.28515625" style="20" customWidth="1"/>
    <col min="11" max="257" width="8.85546875" style="13"/>
    <col min="258" max="258" width="14.28515625" style="13" customWidth="1"/>
    <col min="259" max="259" width="7" style="13" bestFit="1" customWidth="1"/>
    <col min="260" max="260" width="8.28515625" style="13" bestFit="1" customWidth="1"/>
    <col min="261" max="261" width="35.7109375" style="13" customWidth="1"/>
    <col min="262" max="262" width="13.7109375" style="13" bestFit="1" customWidth="1"/>
    <col min="263" max="263" width="26.28515625" style="13" customWidth="1"/>
    <col min="264" max="264" width="11.7109375" style="13" bestFit="1" customWidth="1"/>
    <col min="265" max="265" width="15.5703125" style="13" customWidth="1"/>
    <col min="266" max="266" width="8.28515625" style="13" bestFit="1" customWidth="1"/>
    <col min="267" max="513" width="8.85546875" style="13"/>
    <col min="514" max="514" width="14.28515625" style="13" customWidth="1"/>
    <col min="515" max="515" width="7" style="13" bestFit="1" customWidth="1"/>
    <col min="516" max="516" width="8.28515625" style="13" bestFit="1" customWidth="1"/>
    <col min="517" max="517" width="35.7109375" style="13" customWidth="1"/>
    <col min="518" max="518" width="13.7109375" style="13" bestFit="1" customWidth="1"/>
    <col min="519" max="519" width="26.28515625" style="13" customWidth="1"/>
    <col min="520" max="520" width="11.7109375" style="13" bestFit="1" customWidth="1"/>
    <col min="521" max="521" width="15.5703125" style="13" customWidth="1"/>
    <col min="522" max="522" width="8.28515625" style="13" bestFit="1" customWidth="1"/>
    <col min="523" max="769" width="8.85546875" style="13"/>
    <col min="770" max="770" width="14.28515625" style="13" customWidth="1"/>
    <col min="771" max="771" width="7" style="13" bestFit="1" customWidth="1"/>
    <col min="772" max="772" width="8.28515625" style="13" bestFit="1" customWidth="1"/>
    <col min="773" max="773" width="35.7109375" style="13" customWidth="1"/>
    <col min="774" max="774" width="13.7109375" style="13" bestFit="1" customWidth="1"/>
    <col min="775" max="775" width="26.28515625" style="13" customWidth="1"/>
    <col min="776" max="776" width="11.7109375" style="13" bestFit="1" customWidth="1"/>
    <col min="777" max="777" width="15.5703125" style="13" customWidth="1"/>
    <col min="778" max="778" width="8.28515625" style="13" bestFit="1" customWidth="1"/>
    <col min="779" max="1025" width="8.85546875" style="13"/>
    <col min="1026" max="1026" width="14.28515625" style="13" customWidth="1"/>
    <col min="1027" max="1027" width="7" style="13" bestFit="1" customWidth="1"/>
    <col min="1028" max="1028" width="8.28515625" style="13" bestFit="1" customWidth="1"/>
    <col min="1029" max="1029" width="35.7109375" style="13" customWidth="1"/>
    <col min="1030" max="1030" width="13.7109375" style="13" bestFit="1" customWidth="1"/>
    <col min="1031" max="1031" width="26.28515625" style="13" customWidth="1"/>
    <col min="1032" max="1032" width="11.7109375" style="13" bestFit="1" customWidth="1"/>
    <col min="1033" max="1033" width="15.5703125" style="13" customWidth="1"/>
    <col min="1034" max="1034" width="8.28515625" style="13" bestFit="1" customWidth="1"/>
    <col min="1035" max="1281" width="8.85546875" style="13"/>
    <col min="1282" max="1282" width="14.28515625" style="13" customWidth="1"/>
    <col min="1283" max="1283" width="7" style="13" bestFit="1" customWidth="1"/>
    <col min="1284" max="1284" width="8.28515625" style="13" bestFit="1" customWidth="1"/>
    <col min="1285" max="1285" width="35.7109375" style="13" customWidth="1"/>
    <col min="1286" max="1286" width="13.7109375" style="13" bestFit="1" customWidth="1"/>
    <col min="1287" max="1287" width="26.28515625" style="13" customWidth="1"/>
    <col min="1288" max="1288" width="11.7109375" style="13" bestFit="1" customWidth="1"/>
    <col min="1289" max="1289" width="15.5703125" style="13" customWidth="1"/>
    <col min="1290" max="1290" width="8.28515625" style="13" bestFit="1" customWidth="1"/>
    <col min="1291" max="1537" width="8.85546875" style="13"/>
    <col min="1538" max="1538" width="14.28515625" style="13" customWidth="1"/>
    <col min="1539" max="1539" width="7" style="13" bestFit="1" customWidth="1"/>
    <col min="1540" max="1540" width="8.28515625" style="13" bestFit="1" customWidth="1"/>
    <col min="1541" max="1541" width="35.7109375" style="13" customWidth="1"/>
    <col min="1542" max="1542" width="13.7109375" style="13" bestFit="1" customWidth="1"/>
    <col min="1543" max="1543" width="26.28515625" style="13" customWidth="1"/>
    <col min="1544" max="1544" width="11.7109375" style="13" bestFit="1" customWidth="1"/>
    <col min="1545" max="1545" width="15.5703125" style="13" customWidth="1"/>
    <col min="1546" max="1546" width="8.28515625" style="13" bestFit="1" customWidth="1"/>
    <col min="1547" max="1793" width="8.85546875" style="13"/>
    <col min="1794" max="1794" width="14.28515625" style="13" customWidth="1"/>
    <col min="1795" max="1795" width="7" style="13" bestFit="1" customWidth="1"/>
    <col min="1796" max="1796" width="8.28515625" style="13" bestFit="1" customWidth="1"/>
    <col min="1797" max="1797" width="35.7109375" style="13" customWidth="1"/>
    <col min="1798" max="1798" width="13.7109375" style="13" bestFit="1" customWidth="1"/>
    <col min="1799" max="1799" width="26.28515625" style="13" customWidth="1"/>
    <col min="1800" max="1800" width="11.7109375" style="13" bestFit="1" customWidth="1"/>
    <col min="1801" max="1801" width="15.5703125" style="13" customWidth="1"/>
    <col min="1802" max="1802" width="8.28515625" style="13" bestFit="1" customWidth="1"/>
    <col min="1803" max="2049" width="8.85546875" style="13"/>
    <col min="2050" max="2050" width="14.28515625" style="13" customWidth="1"/>
    <col min="2051" max="2051" width="7" style="13" bestFit="1" customWidth="1"/>
    <col min="2052" max="2052" width="8.28515625" style="13" bestFit="1" customWidth="1"/>
    <col min="2053" max="2053" width="35.7109375" style="13" customWidth="1"/>
    <col min="2054" max="2054" width="13.7109375" style="13" bestFit="1" customWidth="1"/>
    <col min="2055" max="2055" width="26.28515625" style="13" customWidth="1"/>
    <col min="2056" max="2056" width="11.7109375" style="13" bestFit="1" customWidth="1"/>
    <col min="2057" max="2057" width="15.5703125" style="13" customWidth="1"/>
    <col min="2058" max="2058" width="8.28515625" style="13" bestFit="1" customWidth="1"/>
    <col min="2059" max="2305" width="8.85546875" style="13"/>
    <col min="2306" max="2306" width="14.28515625" style="13" customWidth="1"/>
    <col min="2307" max="2307" width="7" style="13" bestFit="1" customWidth="1"/>
    <col min="2308" max="2308" width="8.28515625" style="13" bestFit="1" customWidth="1"/>
    <col min="2309" max="2309" width="35.7109375" style="13" customWidth="1"/>
    <col min="2310" max="2310" width="13.7109375" style="13" bestFit="1" customWidth="1"/>
    <col min="2311" max="2311" width="26.28515625" style="13" customWidth="1"/>
    <col min="2312" max="2312" width="11.7109375" style="13" bestFit="1" customWidth="1"/>
    <col min="2313" max="2313" width="15.5703125" style="13" customWidth="1"/>
    <col min="2314" max="2314" width="8.28515625" style="13" bestFit="1" customWidth="1"/>
    <col min="2315" max="2561" width="8.85546875" style="13"/>
    <col min="2562" max="2562" width="14.28515625" style="13" customWidth="1"/>
    <col min="2563" max="2563" width="7" style="13" bestFit="1" customWidth="1"/>
    <col min="2564" max="2564" width="8.28515625" style="13" bestFit="1" customWidth="1"/>
    <col min="2565" max="2565" width="35.7109375" style="13" customWidth="1"/>
    <col min="2566" max="2566" width="13.7109375" style="13" bestFit="1" customWidth="1"/>
    <col min="2567" max="2567" width="26.28515625" style="13" customWidth="1"/>
    <col min="2568" max="2568" width="11.7109375" style="13" bestFit="1" customWidth="1"/>
    <col min="2569" max="2569" width="15.5703125" style="13" customWidth="1"/>
    <col min="2570" max="2570" width="8.28515625" style="13" bestFit="1" customWidth="1"/>
    <col min="2571" max="2817" width="8.85546875" style="13"/>
    <col min="2818" max="2818" width="14.28515625" style="13" customWidth="1"/>
    <col min="2819" max="2819" width="7" style="13" bestFit="1" customWidth="1"/>
    <col min="2820" max="2820" width="8.28515625" style="13" bestFit="1" customWidth="1"/>
    <col min="2821" max="2821" width="35.7109375" style="13" customWidth="1"/>
    <col min="2822" max="2822" width="13.7109375" style="13" bestFit="1" customWidth="1"/>
    <col min="2823" max="2823" width="26.28515625" style="13" customWidth="1"/>
    <col min="2824" max="2824" width="11.7109375" style="13" bestFit="1" customWidth="1"/>
    <col min="2825" max="2825" width="15.5703125" style="13" customWidth="1"/>
    <col min="2826" max="2826" width="8.28515625" style="13" bestFit="1" customWidth="1"/>
    <col min="2827" max="3073" width="8.85546875" style="13"/>
    <col min="3074" max="3074" width="14.28515625" style="13" customWidth="1"/>
    <col min="3075" max="3075" width="7" style="13" bestFit="1" customWidth="1"/>
    <col min="3076" max="3076" width="8.28515625" style="13" bestFit="1" customWidth="1"/>
    <col min="3077" max="3077" width="35.7109375" style="13" customWidth="1"/>
    <col min="3078" max="3078" width="13.7109375" style="13" bestFit="1" customWidth="1"/>
    <col min="3079" max="3079" width="26.28515625" style="13" customWidth="1"/>
    <col min="3080" max="3080" width="11.7109375" style="13" bestFit="1" customWidth="1"/>
    <col min="3081" max="3081" width="15.5703125" style="13" customWidth="1"/>
    <col min="3082" max="3082" width="8.28515625" style="13" bestFit="1" customWidth="1"/>
    <col min="3083" max="3329" width="8.85546875" style="13"/>
    <col min="3330" max="3330" width="14.28515625" style="13" customWidth="1"/>
    <col min="3331" max="3331" width="7" style="13" bestFit="1" customWidth="1"/>
    <col min="3332" max="3332" width="8.28515625" style="13" bestFit="1" customWidth="1"/>
    <col min="3333" max="3333" width="35.7109375" style="13" customWidth="1"/>
    <col min="3334" max="3334" width="13.7109375" style="13" bestFit="1" customWidth="1"/>
    <col min="3335" max="3335" width="26.28515625" style="13" customWidth="1"/>
    <col min="3336" max="3336" width="11.7109375" style="13" bestFit="1" customWidth="1"/>
    <col min="3337" max="3337" width="15.5703125" style="13" customWidth="1"/>
    <col min="3338" max="3338" width="8.28515625" style="13" bestFit="1" customWidth="1"/>
    <col min="3339" max="3585" width="8.85546875" style="13"/>
    <col min="3586" max="3586" width="14.28515625" style="13" customWidth="1"/>
    <col min="3587" max="3587" width="7" style="13" bestFit="1" customWidth="1"/>
    <col min="3588" max="3588" width="8.28515625" style="13" bestFit="1" customWidth="1"/>
    <col min="3589" max="3589" width="35.7109375" style="13" customWidth="1"/>
    <col min="3590" max="3590" width="13.7109375" style="13" bestFit="1" customWidth="1"/>
    <col min="3591" max="3591" width="26.28515625" style="13" customWidth="1"/>
    <col min="3592" max="3592" width="11.7109375" style="13" bestFit="1" customWidth="1"/>
    <col min="3593" max="3593" width="15.5703125" style="13" customWidth="1"/>
    <col min="3594" max="3594" width="8.28515625" style="13" bestFit="1" customWidth="1"/>
    <col min="3595" max="3841" width="8.85546875" style="13"/>
    <col min="3842" max="3842" width="14.28515625" style="13" customWidth="1"/>
    <col min="3843" max="3843" width="7" style="13" bestFit="1" customWidth="1"/>
    <col min="3844" max="3844" width="8.28515625" style="13" bestFit="1" customWidth="1"/>
    <col min="3845" max="3845" width="35.7109375" style="13" customWidth="1"/>
    <col min="3846" max="3846" width="13.7109375" style="13" bestFit="1" customWidth="1"/>
    <col min="3847" max="3847" width="26.28515625" style="13" customWidth="1"/>
    <col min="3848" max="3848" width="11.7109375" style="13" bestFit="1" customWidth="1"/>
    <col min="3849" max="3849" width="15.5703125" style="13" customWidth="1"/>
    <col min="3850" max="3850" width="8.28515625" style="13" bestFit="1" customWidth="1"/>
    <col min="3851" max="4097" width="8.85546875" style="13"/>
    <col min="4098" max="4098" width="14.28515625" style="13" customWidth="1"/>
    <col min="4099" max="4099" width="7" style="13" bestFit="1" customWidth="1"/>
    <col min="4100" max="4100" width="8.28515625" style="13" bestFit="1" customWidth="1"/>
    <col min="4101" max="4101" width="35.7109375" style="13" customWidth="1"/>
    <col min="4102" max="4102" width="13.7109375" style="13" bestFit="1" customWidth="1"/>
    <col min="4103" max="4103" width="26.28515625" style="13" customWidth="1"/>
    <col min="4104" max="4104" width="11.7109375" style="13" bestFit="1" customWidth="1"/>
    <col min="4105" max="4105" width="15.5703125" style="13" customWidth="1"/>
    <col min="4106" max="4106" width="8.28515625" style="13" bestFit="1" customWidth="1"/>
    <col min="4107" max="4353" width="8.85546875" style="13"/>
    <col min="4354" max="4354" width="14.28515625" style="13" customWidth="1"/>
    <col min="4355" max="4355" width="7" style="13" bestFit="1" customWidth="1"/>
    <col min="4356" max="4356" width="8.28515625" style="13" bestFit="1" customWidth="1"/>
    <col min="4357" max="4357" width="35.7109375" style="13" customWidth="1"/>
    <col min="4358" max="4358" width="13.7109375" style="13" bestFit="1" customWidth="1"/>
    <col min="4359" max="4359" width="26.28515625" style="13" customWidth="1"/>
    <col min="4360" max="4360" width="11.7109375" style="13" bestFit="1" customWidth="1"/>
    <col min="4361" max="4361" width="15.5703125" style="13" customWidth="1"/>
    <col min="4362" max="4362" width="8.28515625" style="13" bestFit="1" customWidth="1"/>
    <col min="4363" max="4609" width="8.85546875" style="13"/>
    <col min="4610" max="4610" width="14.28515625" style="13" customWidth="1"/>
    <col min="4611" max="4611" width="7" style="13" bestFit="1" customWidth="1"/>
    <col min="4612" max="4612" width="8.28515625" style="13" bestFit="1" customWidth="1"/>
    <col min="4613" max="4613" width="35.7109375" style="13" customWidth="1"/>
    <col min="4614" max="4614" width="13.7109375" style="13" bestFit="1" customWidth="1"/>
    <col min="4615" max="4615" width="26.28515625" style="13" customWidth="1"/>
    <col min="4616" max="4616" width="11.7109375" style="13" bestFit="1" customWidth="1"/>
    <col min="4617" max="4617" width="15.5703125" style="13" customWidth="1"/>
    <col min="4618" max="4618" width="8.28515625" style="13" bestFit="1" customWidth="1"/>
    <col min="4619" max="4865" width="8.85546875" style="13"/>
    <col min="4866" max="4866" width="14.28515625" style="13" customWidth="1"/>
    <col min="4867" max="4867" width="7" style="13" bestFit="1" customWidth="1"/>
    <col min="4868" max="4868" width="8.28515625" style="13" bestFit="1" customWidth="1"/>
    <col min="4869" max="4869" width="35.7109375" style="13" customWidth="1"/>
    <col min="4870" max="4870" width="13.7109375" style="13" bestFit="1" customWidth="1"/>
    <col min="4871" max="4871" width="26.28515625" style="13" customWidth="1"/>
    <col min="4872" max="4872" width="11.7109375" style="13" bestFit="1" customWidth="1"/>
    <col min="4873" max="4873" width="15.5703125" style="13" customWidth="1"/>
    <col min="4874" max="4874" width="8.28515625" style="13" bestFit="1" customWidth="1"/>
    <col min="4875" max="5121" width="8.85546875" style="13"/>
    <col min="5122" max="5122" width="14.28515625" style="13" customWidth="1"/>
    <col min="5123" max="5123" width="7" style="13" bestFit="1" customWidth="1"/>
    <col min="5124" max="5124" width="8.28515625" style="13" bestFit="1" customWidth="1"/>
    <col min="5125" max="5125" width="35.7109375" style="13" customWidth="1"/>
    <col min="5126" max="5126" width="13.7109375" style="13" bestFit="1" customWidth="1"/>
    <col min="5127" max="5127" width="26.28515625" style="13" customWidth="1"/>
    <col min="5128" max="5128" width="11.7109375" style="13" bestFit="1" customWidth="1"/>
    <col min="5129" max="5129" width="15.5703125" style="13" customWidth="1"/>
    <col min="5130" max="5130" width="8.28515625" style="13" bestFit="1" customWidth="1"/>
    <col min="5131" max="5377" width="8.85546875" style="13"/>
    <col min="5378" max="5378" width="14.28515625" style="13" customWidth="1"/>
    <col min="5379" max="5379" width="7" style="13" bestFit="1" customWidth="1"/>
    <col min="5380" max="5380" width="8.28515625" style="13" bestFit="1" customWidth="1"/>
    <col min="5381" max="5381" width="35.7109375" style="13" customWidth="1"/>
    <col min="5382" max="5382" width="13.7109375" style="13" bestFit="1" customWidth="1"/>
    <col min="5383" max="5383" width="26.28515625" style="13" customWidth="1"/>
    <col min="5384" max="5384" width="11.7109375" style="13" bestFit="1" customWidth="1"/>
    <col min="5385" max="5385" width="15.5703125" style="13" customWidth="1"/>
    <col min="5386" max="5386" width="8.28515625" style="13" bestFit="1" customWidth="1"/>
    <col min="5387" max="5633" width="8.85546875" style="13"/>
    <col min="5634" max="5634" width="14.28515625" style="13" customWidth="1"/>
    <col min="5635" max="5635" width="7" style="13" bestFit="1" customWidth="1"/>
    <col min="5636" max="5636" width="8.28515625" style="13" bestFit="1" customWidth="1"/>
    <col min="5637" max="5637" width="35.7109375" style="13" customWidth="1"/>
    <col min="5638" max="5638" width="13.7109375" style="13" bestFit="1" customWidth="1"/>
    <col min="5639" max="5639" width="26.28515625" style="13" customWidth="1"/>
    <col min="5640" max="5640" width="11.7109375" style="13" bestFit="1" customWidth="1"/>
    <col min="5641" max="5641" width="15.5703125" style="13" customWidth="1"/>
    <col min="5642" max="5642" width="8.28515625" style="13" bestFit="1" customWidth="1"/>
    <col min="5643" max="5889" width="8.85546875" style="13"/>
    <col min="5890" max="5890" width="14.28515625" style="13" customWidth="1"/>
    <col min="5891" max="5891" width="7" style="13" bestFit="1" customWidth="1"/>
    <col min="5892" max="5892" width="8.28515625" style="13" bestFit="1" customWidth="1"/>
    <col min="5893" max="5893" width="35.7109375" style="13" customWidth="1"/>
    <col min="5894" max="5894" width="13.7109375" style="13" bestFit="1" customWidth="1"/>
    <col min="5895" max="5895" width="26.28515625" style="13" customWidth="1"/>
    <col min="5896" max="5896" width="11.7109375" style="13" bestFit="1" customWidth="1"/>
    <col min="5897" max="5897" width="15.5703125" style="13" customWidth="1"/>
    <col min="5898" max="5898" width="8.28515625" style="13" bestFit="1" customWidth="1"/>
    <col min="5899" max="6145" width="8.85546875" style="13"/>
    <col min="6146" max="6146" width="14.28515625" style="13" customWidth="1"/>
    <col min="6147" max="6147" width="7" style="13" bestFit="1" customWidth="1"/>
    <col min="6148" max="6148" width="8.28515625" style="13" bestFit="1" customWidth="1"/>
    <col min="6149" max="6149" width="35.7109375" style="13" customWidth="1"/>
    <col min="6150" max="6150" width="13.7109375" style="13" bestFit="1" customWidth="1"/>
    <col min="6151" max="6151" width="26.28515625" style="13" customWidth="1"/>
    <col min="6152" max="6152" width="11.7109375" style="13" bestFit="1" customWidth="1"/>
    <col min="6153" max="6153" width="15.5703125" style="13" customWidth="1"/>
    <col min="6154" max="6154" width="8.28515625" style="13" bestFit="1" customWidth="1"/>
    <col min="6155" max="6401" width="8.85546875" style="13"/>
    <col min="6402" max="6402" width="14.28515625" style="13" customWidth="1"/>
    <col min="6403" max="6403" width="7" style="13" bestFit="1" customWidth="1"/>
    <col min="6404" max="6404" width="8.28515625" style="13" bestFit="1" customWidth="1"/>
    <col min="6405" max="6405" width="35.7109375" style="13" customWidth="1"/>
    <col min="6406" max="6406" width="13.7109375" style="13" bestFit="1" customWidth="1"/>
    <col min="6407" max="6407" width="26.28515625" style="13" customWidth="1"/>
    <col min="6408" max="6408" width="11.7109375" style="13" bestFit="1" customWidth="1"/>
    <col min="6409" max="6409" width="15.5703125" style="13" customWidth="1"/>
    <col min="6410" max="6410" width="8.28515625" style="13" bestFit="1" customWidth="1"/>
    <col min="6411" max="6657" width="8.85546875" style="13"/>
    <col min="6658" max="6658" width="14.28515625" style="13" customWidth="1"/>
    <col min="6659" max="6659" width="7" style="13" bestFit="1" customWidth="1"/>
    <col min="6660" max="6660" width="8.28515625" style="13" bestFit="1" customWidth="1"/>
    <col min="6661" max="6661" width="35.7109375" style="13" customWidth="1"/>
    <col min="6662" max="6662" width="13.7109375" style="13" bestFit="1" customWidth="1"/>
    <col min="6663" max="6663" width="26.28515625" style="13" customWidth="1"/>
    <col min="6664" max="6664" width="11.7109375" style="13" bestFit="1" customWidth="1"/>
    <col min="6665" max="6665" width="15.5703125" style="13" customWidth="1"/>
    <col min="6666" max="6666" width="8.28515625" style="13" bestFit="1" customWidth="1"/>
    <col min="6667" max="6913" width="8.85546875" style="13"/>
    <col min="6914" max="6914" width="14.28515625" style="13" customWidth="1"/>
    <col min="6915" max="6915" width="7" style="13" bestFit="1" customWidth="1"/>
    <col min="6916" max="6916" width="8.28515625" style="13" bestFit="1" customWidth="1"/>
    <col min="6917" max="6917" width="35.7109375" style="13" customWidth="1"/>
    <col min="6918" max="6918" width="13.7109375" style="13" bestFit="1" customWidth="1"/>
    <col min="6919" max="6919" width="26.28515625" style="13" customWidth="1"/>
    <col min="6920" max="6920" width="11.7109375" style="13" bestFit="1" customWidth="1"/>
    <col min="6921" max="6921" width="15.5703125" style="13" customWidth="1"/>
    <col min="6922" max="6922" width="8.28515625" style="13" bestFit="1" customWidth="1"/>
    <col min="6923" max="7169" width="8.85546875" style="13"/>
    <col min="7170" max="7170" width="14.28515625" style="13" customWidth="1"/>
    <col min="7171" max="7171" width="7" style="13" bestFit="1" customWidth="1"/>
    <col min="7172" max="7172" width="8.28515625" style="13" bestFit="1" customWidth="1"/>
    <col min="7173" max="7173" width="35.7109375" style="13" customWidth="1"/>
    <col min="7174" max="7174" width="13.7109375" style="13" bestFit="1" customWidth="1"/>
    <col min="7175" max="7175" width="26.28515625" style="13" customWidth="1"/>
    <col min="7176" max="7176" width="11.7109375" style="13" bestFit="1" customWidth="1"/>
    <col min="7177" max="7177" width="15.5703125" style="13" customWidth="1"/>
    <col min="7178" max="7178" width="8.28515625" style="13" bestFit="1" customWidth="1"/>
    <col min="7179" max="7425" width="8.85546875" style="13"/>
    <col min="7426" max="7426" width="14.28515625" style="13" customWidth="1"/>
    <col min="7427" max="7427" width="7" style="13" bestFit="1" customWidth="1"/>
    <col min="7428" max="7428" width="8.28515625" style="13" bestFit="1" customWidth="1"/>
    <col min="7429" max="7429" width="35.7109375" style="13" customWidth="1"/>
    <col min="7430" max="7430" width="13.7109375" style="13" bestFit="1" customWidth="1"/>
    <col min="7431" max="7431" width="26.28515625" style="13" customWidth="1"/>
    <col min="7432" max="7432" width="11.7109375" style="13" bestFit="1" customWidth="1"/>
    <col min="7433" max="7433" width="15.5703125" style="13" customWidth="1"/>
    <col min="7434" max="7434" width="8.28515625" style="13" bestFit="1" customWidth="1"/>
    <col min="7435" max="7681" width="8.85546875" style="13"/>
    <col min="7682" max="7682" width="14.28515625" style="13" customWidth="1"/>
    <col min="7683" max="7683" width="7" style="13" bestFit="1" customWidth="1"/>
    <col min="7684" max="7684" width="8.28515625" style="13" bestFit="1" customWidth="1"/>
    <col min="7685" max="7685" width="35.7109375" style="13" customWidth="1"/>
    <col min="7686" max="7686" width="13.7109375" style="13" bestFit="1" customWidth="1"/>
    <col min="7687" max="7687" width="26.28515625" style="13" customWidth="1"/>
    <col min="7688" max="7688" width="11.7109375" style="13" bestFit="1" customWidth="1"/>
    <col min="7689" max="7689" width="15.5703125" style="13" customWidth="1"/>
    <col min="7690" max="7690" width="8.28515625" style="13" bestFit="1" customWidth="1"/>
    <col min="7691" max="7937" width="8.85546875" style="13"/>
    <col min="7938" max="7938" width="14.28515625" style="13" customWidth="1"/>
    <col min="7939" max="7939" width="7" style="13" bestFit="1" customWidth="1"/>
    <col min="7940" max="7940" width="8.28515625" style="13" bestFit="1" customWidth="1"/>
    <col min="7941" max="7941" width="35.7109375" style="13" customWidth="1"/>
    <col min="7942" max="7942" width="13.7109375" style="13" bestFit="1" customWidth="1"/>
    <col min="7943" max="7943" width="26.28515625" style="13" customWidth="1"/>
    <col min="7944" max="7944" width="11.7109375" style="13" bestFit="1" customWidth="1"/>
    <col min="7945" max="7945" width="15.5703125" style="13" customWidth="1"/>
    <col min="7946" max="7946" width="8.28515625" style="13" bestFit="1" customWidth="1"/>
    <col min="7947" max="8193" width="8.85546875" style="13"/>
    <col min="8194" max="8194" width="14.28515625" style="13" customWidth="1"/>
    <col min="8195" max="8195" width="7" style="13" bestFit="1" customWidth="1"/>
    <col min="8196" max="8196" width="8.28515625" style="13" bestFit="1" customWidth="1"/>
    <col min="8197" max="8197" width="35.7109375" style="13" customWidth="1"/>
    <col min="8198" max="8198" width="13.7109375" style="13" bestFit="1" customWidth="1"/>
    <col min="8199" max="8199" width="26.28515625" style="13" customWidth="1"/>
    <col min="8200" max="8200" width="11.7109375" style="13" bestFit="1" customWidth="1"/>
    <col min="8201" max="8201" width="15.5703125" style="13" customWidth="1"/>
    <col min="8202" max="8202" width="8.28515625" style="13" bestFit="1" customWidth="1"/>
    <col min="8203" max="8449" width="8.85546875" style="13"/>
    <col min="8450" max="8450" width="14.28515625" style="13" customWidth="1"/>
    <col min="8451" max="8451" width="7" style="13" bestFit="1" customWidth="1"/>
    <col min="8452" max="8452" width="8.28515625" style="13" bestFit="1" customWidth="1"/>
    <col min="8453" max="8453" width="35.7109375" style="13" customWidth="1"/>
    <col min="8454" max="8454" width="13.7109375" style="13" bestFit="1" customWidth="1"/>
    <col min="8455" max="8455" width="26.28515625" style="13" customWidth="1"/>
    <col min="8456" max="8456" width="11.7109375" style="13" bestFit="1" customWidth="1"/>
    <col min="8457" max="8457" width="15.5703125" style="13" customWidth="1"/>
    <col min="8458" max="8458" width="8.28515625" style="13" bestFit="1" customWidth="1"/>
    <col min="8459" max="8705" width="8.85546875" style="13"/>
    <col min="8706" max="8706" width="14.28515625" style="13" customWidth="1"/>
    <col min="8707" max="8707" width="7" style="13" bestFit="1" customWidth="1"/>
    <col min="8708" max="8708" width="8.28515625" style="13" bestFit="1" customWidth="1"/>
    <col min="8709" max="8709" width="35.7109375" style="13" customWidth="1"/>
    <col min="8710" max="8710" width="13.7109375" style="13" bestFit="1" customWidth="1"/>
    <col min="8711" max="8711" width="26.28515625" style="13" customWidth="1"/>
    <col min="8712" max="8712" width="11.7109375" style="13" bestFit="1" customWidth="1"/>
    <col min="8713" max="8713" width="15.5703125" style="13" customWidth="1"/>
    <col min="8714" max="8714" width="8.28515625" style="13" bestFit="1" customWidth="1"/>
    <col min="8715" max="8961" width="8.85546875" style="13"/>
    <col min="8962" max="8962" width="14.28515625" style="13" customWidth="1"/>
    <col min="8963" max="8963" width="7" style="13" bestFit="1" customWidth="1"/>
    <col min="8964" max="8964" width="8.28515625" style="13" bestFit="1" customWidth="1"/>
    <col min="8965" max="8965" width="35.7109375" style="13" customWidth="1"/>
    <col min="8966" max="8966" width="13.7109375" style="13" bestFit="1" customWidth="1"/>
    <col min="8967" max="8967" width="26.28515625" style="13" customWidth="1"/>
    <col min="8968" max="8968" width="11.7109375" style="13" bestFit="1" customWidth="1"/>
    <col min="8969" max="8969" width="15.5703125" style="13" customWidth="1"/>
    <col min="8970" max="8970" width="8.28515625" style="13" bestFit="1" customWidth="1"/>
    <col min="8971" max="9217" width="8.85546875" style="13"/>
    <col min="9218" max="9218" width="14.28515625" style="13" customWidth="1"/>
    <col min="9219" max="9219" width="7" style="13" bestFit="1" customWidth="1"/>
    <col min="9220" max="9220" width="8.28515625" style="13" bestFit="1" customWidth="1"/>
    <col min="9221" max="9221" width="35.7109375" style="13" customWidth="1"/>
    <col min="9222" max="9222" width="13.7109375" style="13" bestFit="1" customWidth="1"/>
    <col min="9223" max="9223" width="26.28515625" style="13" customWidth="1"/>
    <col min="9224" max="9224" width="11.7109375" style="13" bestFit="1" customWidth="1"/>
    <col min="9225" max="9225" width="15.5703125" style="13" customWidth="1"/>
    <col min="9226" max="9226" width="8.28515625" style="13" bestFit="1" customWidth="1"/>
    <col min="9227" max="9473" width="8.85546875" style="13"/>
    <col min="9474" max="9474" width="14.28515625" style="13" customWidth="1"/>
    <col min="9475" max="9475" width="7" style="13" bestFit="1" customWidth="1"/>
    <col min="9476" max="9476" width="8.28515625" style="13" bestFit="1" customWidth="1"/>
    <col min="9477" max="9477" width="35.7109375" style="13" customWidth="1"/>
    <col min="9478" max="9478" width="13.7109375" style="13" bestFit="1" customWidth="1"/>
    <col min="9479" max="9479" width="26.28515625" style="13" customWidth="1"/>
    <col min="9480" max="9480" width="11.7109375" style="13" bestFit="1" customWidth="1"/>
    <col min="9481" max="9481" width="15.5703125" style="13" customWidth="1"/>
    <col min="9482" max="9482" width="8.28515625" style="13" bestFit="1" customWidth="1"/>
    <col min="9483" max="9729" width="8.85546875" style="13"/>
    <col min="9730" max="9730" width="14.28515625" style="13" customWidth="1"/>
    <col min="9731" max="9731" width="7" style="13" bestFit="1" customWidth="1"/>
    <col min="9732" max="9732" width="8.28515625" style="13" bestFit="1" customWidth="1"/>
    <col min="9733" max="9733" width="35.7109375" style="13" customWidth="1"/>
    <col min="9734" max="9734" width="13.7109375" style="13" bestFit="1" customWidth="1"/>
    <col min="9735" max="9735" width="26.28515625" style="13" customWidth="1"/>
    <col min="9736" max="9736" width="11.7109375" style="13" bestFit="1" customWidth="1"/>
    <col min="9737" max="9737" width="15.5703125" style="13" customWidth="1"/>
    <col min="9738" max="9738" width="8.28515625" style="13" bestFit="1" customWidth="1"/>
    <col min="9739" max="9985" width="8.85546875" style="13"/>
    <col min="9986" max="9986" width="14.28515625" style="13" customWidth="1"/>
    <col min="9987" max="9987" width="7" style="13" bestFit="1" customWidth="1"/>
    <col min="9988" max="9988" width="8.28515625" style="13" bestFit="1" customWidth="1"/>
    <col min="9989" max="9989" width="35.7109375" style="13" customWidth="1"/>
    <col min="9990" max="9990" width="13.7109375" style="13" bestFit="1" customWidth="1"/>
    <col min="9991" max="9991" width="26.28515625" style="13" customWidth="1"/>
    <col min="9992" max="9992" width="11.7109375" style="13" bestFit="1" customWidth="1"/>
    <col min="9993" max="9993" width="15.5703125" style="13" customWidth="1"/>
    <col min="9994" max="9994" width="8.28515625" style="13" bestFit="1" customWidth="1"/>
    <col min="9995" max="10241" width="8.85546875" style="13"/>
    <col min="10242" max="10242" width="14.28515625" style="13" customWidth="1"/>
    <col min="10243" max="10243" width="7" style="13" bestFit="1" customWidth="1"/>
    <col min="10244" max="10244" width="8.28515625" style="13" bestFit="1" customWidth="1"/>
    <col min="10245" max="10245" width="35.7109375" style="13" customWidth="1"/>
    <col min="10246" max="10246" width="13.7109375" style="13" bestFit="1" customWidth="1"/>
    <col min="10247" max="10247" width="26.28515625" style="13" customWidth="1"/>
    <col min="10248" max="10248" width="11.7109375" style="13" bestFit="1" customWidth="1"/>
    <col min="10249" max="10249" width="15.5703125" style="13" customWidth="1"/>
    <col min="10250" max="10250" width="8.28515625" style="13" bestFit="1" customWidth="1"/>
    <col min="10251" max="10497" width="8.85546875" style="13"/>
    <col min="10498" max="10498" width="14.28515625" style="13" customWidth="1"/>
    <col min="10499" max="10499" width="7" style="13" bestFit="1" customWidth="1"/>
    <col min="10500" max="10500" width="8.28515625" style="13" bestFit="1" customWidth="1"/>
    <col min="10501" max="10501" width="35.7109375" style="13" customWidth="1"/>
    <col min="10502" max="10502" width="13.7109375" style="13" bestFit="1" customWidth="1"/>
    <col min="10503" max="10503" width="26.28515625" style="13" customWidth="1"/>
    <col min="10504" max="10504" width="11.7109375" style="13" bestFit="1" customWidth="1"/>
    <col min="10505" max="10505" width="15.5703125" style="13" customWidth="1"/>
    <col min="10506" max="10506" width="8.28515625" style="13" bestFit="1" customWidth="1"/>
    <col min="10507" max="10753" width="8.85546875" style="13"/>
    <col min="10754" max="10754" width="14.28515625" style="13" customWidth="1"/>
    <col min="10755" max="10755" width="7" style="13" bestFit="1" customWidth="1"/>
    <col min="10756" max="10756" width="8.28515625" style="13" bestFit="1" customWidth="1"/>
    <col min="10757" max="10757" width="35.7109375" style="13" customWidth="1"/>
    <col min="10758" max="10758" width="13.7109375" style="13" bestFit="1" customWidth="1"/>
    <col min="10759" max="10759" width="26.28515625" style="13" customWidth="1"/>
    <col min="10760" max="10760" width="11.7109375" style="13" bestFit="1" customWidth="1"/>
    <col min="10761" max="10761" width="15.5703125" style="13" customWidth="1"/>
    <col min="10762" max="10762" width="8.28515625" style="13" bestFit="1" customWidth="1"/>
    <col min="10763" max="11009" width="8.85546875" style="13"/>
    <col min="11010" max="11010" width="14.28515625" style="13" customWidth="1"/>
    <col min="11011" max="11011" width="7" style="13" bestFit="1" customWidth="1"/>
    <col min="11012" max="11012" width="8.28515625" style="13" bestFit="1" customWidth="1"/>
    <col min="11013" max="11013" width="35.7109375" style="13" customWidth="1"/>
    <col min="11014" max="11014" width="13.7109375" style="13" bestFit="1" customWidth="1"/>
    <col min="11015" max="11015" width="26.28515625" style="13" customWidth="1"/>
    <col min="11016" max="11016" width="11.7109375" style="13" bestFit="1" customWidth="1"/>
    <col min="11017" max="11017" width="15.5703125" style="13" customWidth="1"/>
    <col min="11018" max="11018" width="8.28515625" style="13" bestFit="1" customWidth="1"/>
    <col min="11019" max="11265" width="8.85546875" style="13"/>
    <col min="11266" max="11266" width="14.28515625" style="13" customWidth="1"/>
    <col min="11267" max="11267" width="7" style="13" bestFit="1" customWidth="1"/>
    <col min="11268" max="11268" width="8.28515625" style="13" bestFit="1" customWidth="1"/>
    <col min="11269" max="11269" width="35.7109375" style="13" customWidth="1"/>
    <col min="11270" max="11270" width="13.7109375" style="13" bestFit="1" customWidth="1"/>
    <col min="11271" max="11271" width="26.28515625" style="13" customWidth="1"/>
    <col min="11272" max="11272" width="11.7109375" style="13" bestFit="1" customWidth="1"/>
    <col min="11273" max="11273" width="15.5703125" style="13" customWidth="1"/>
    <col min="11274" max="11274" width="8.28515625" style="13" bestFit="1" customWidth="1"/>
    <col min="11275" max="11521" width="8.85546875" style="13"/>
    <col min="11522" max="11522" width="14.28515625" style="13" customWidth="1"/>
    <col min="11523" max="11523" width="7" style="13" bestFit="1" customWidth="1"/>
    <col min="11524" max="11524" width="8.28515625" style="13" bestFit="1" customWidth="1"/>
    <col min="11525" max="11525" width="35.7109375" style="13" customWidth="1"/>
    <col min="11526" max="11526" width="13.7109375" style="13" bestFit="1" customWidth="1"/>
    <col min="11527" max="11527" width="26.28515625" style="13" customWidth="1"/>
    <col min="11528" max="11528" width="11.7109375" style="13" bestFit="1" customWidth="1"/>
    <col min="11529" max="11529" width="15.5703125" style="13" customWidth="1"/>
    <col min="11530" max="11530" width="8.28515625" style="13" bestFit="1" customWidth="1"/>
    <col min="11531" max="11777" width="8.85546875" style="13"/>
    <col min="11778" max="11778" width="14.28515625" style="13" customWidth="1"/>
    <col min="11779" max="11779" width="7" style="13" bestFit="1" customWidth="1"/>
    <col min="11780" max="11780" width="8.28515625" style="13" bestFit="1" customWidth="1"/>
    <col min="11781" max="11781" width="35.7109375" style="13" customWidth="1"/>
    <col min="11782" max="11782" width="13.7109375" style="13" bestFit="1" customWidth="1"/>
    <col min="11783" max="11783" width="26.28515625" style="13" customWidth="1"/>
    <col min="11784" max="11784" width="11.7109375" style="13" bestFit="1" customWidth="1"/>
    <col min="11785" max="11785" width="15.5703125" style="13" customWidth="1"/>
    <col min="11786" max="11786" width="8.28515625" style="13" bestFit="1" customWidth="1"/>
    <col min="11787" max="12033" width="8.85546875" style="13"/>
    <col min="12034" max="12034" width="14.28515625" style="13" customWidth="1"/>
    <col min="12035" max="12035" width="7" style="13" bestFit="1" customWidth="1"/>
    <col min="12036" max="12036" width="8.28515625" style="13" bestFit="1" customWidth="1"/>
    <col min="12037" max="12037" width="35.7109375" style="13" customWidth="1"/>
    <col min="12038" max="12038" width="13.7109375" style="13" bestFit="1" customWidth="1"/>
    <col min="12039" max="12039" width="26.28515625" style="13" customWidth="1"/>
    <col min="12040" max="12040" width="11.7109375" style="13" bestFit="1" customWidth="1"/>
    <col min="12041" max="12041" width="15.5703125" style="13" customWidth="1"/>
    <col min="12042" max="12042" width="8.28515625" style="13" bestFit="1" customWidth="1"/>
    <col min="12043" max="12289" width="8.85546875" style="13"/>
    <col min="12290" max="12290" width="14.28515625" style="13" customWidth="1"/>
    <col min="12291" max="12291" width="7" style="13" bestFit="1" customWidth="1"/>
    <col min="12292" max="12292" width="8.28515625" style="13" bestFit="1" customWidth="1"/>
    <col min="12293" max="12293" width="35.7109375" style="13" customWidth="1"/>
    <col min="12294" max="12294" width="13.7109375" style="13" bestFit="1" customWidth="1"/>
    <col min="12295" max="12295" width="26.28515625" style="13" customWidth="1"/>
    <col min="12296" max="12296" width="11.7109375" style="13" bestFit="1" customWidth="1"/>
    <col min="12297" max="12297" width="15.5703125" style="13" customWidth="1"/>
    <col min="12298" max="12298" width="8.28515625" style="13" bestFit="1" customWidth="1"/>
    <col min="12299" max="12545" width="8.85546875" style="13"/>
    <col min="12546" max="12546" width="14.28515625" style="13" customWidth="1"/>
    <col min="12547" max="12547" width="7" style="13" bestFit="1" customWidth="1"/>
    <col min="12548" max="12548" width="8.28515625" style="13" bestFit="1" customWidth="1"/>
    <col min="12549" max="12549" width="35.7109375" style="13" customWidth="1"/>
    <col min="12550" max="12550" width="13.7109375" style="13" bestFit="1" customWidth="1"/>
    <col min="12551" max="12551" width="26.28515625" style="13" customWidth="1"/>
    <col min="12552" max="12552" width="11.7109375" style="13" bestFit="1" customWidth="1"/>
    <col min="12553" max="12553" width="15.5703125" style="13" customWidth="1"/>
    <col min="12554" max="12554" width="8.28515625" style="13" bestFit="1" customWidth="1"/>
    <col min="12555" max="12801" width="8.85546875" style="13"/>
    <col min="12802" max="12802" width="14.28515625" style="13" customWidth="1"/>
    <col min="12803" max="12803" width="7" style="13" bestFit="1" customWidth="1"/>
    <col min="12804" max="12804" width="8.28515625" style="13" bestFit="1" customWidth="1"/>
    <col min="12805" max="12805" width="35.7109375" style="13" customWidth="1"/>
    <col min="12806" max="12806" width="13.7109375" style="13" bestFit="1" customWidth="1"/>
    <col min="12807" max="12807" width="26.28515625" style="13" customWidth="1"/>
    <col min="12808" max="12808" width="11.7109375" style="13" bestFit="1" customWidth="1"/>
    <col min="12809" max="12809" width="15.5703125" style="13" customWidth="1"/>
    <col min="12810" max="12810" width="8.28515625" style="13" bestFit="1" customWidth="1"/>
    <col min="12811" max="13057" width="8.85546875" style="13"/>
    <col min="13058" max="13058" width="14.28515625" style="13" customWidth="1"/>
    <col min="13059" max="13059" width="7" style="13" bestFit="1" customWidth="1"/>
    <col min="13060" max="13060" width="8.28515625" style="13" bestFit="1" customWidth="1"/>
    <col min="13061" max="13061" width="35.7109375" style="13" customWidth="1"/>
    <col min="13062" max="13062" width="13.7109375" style="13" bestFit="1" customWidth="1"/>
    <col min="13063" max="13063" width="26.28515625" style="13" customWidth="1"/>
    <col min="13064" max="13064" width="11.7109375" style="13" bestFit="1" customWidth="1"/>
    <col min="13065" max="13065" width="15.5703125" style="13" customWidth="1"/>
    <col min="13066" max="13066" width="8.28515625" style="13" bestFit="1" customWidth="1"/>
    <col min="13067" max="13313" width="8.85546875" style="13"/>
    <col min="13314" max="13314" width="14.28515625" style="13" customWidth="1"/>
    <col min="13315" max="13315" width="7" style="13" bestFit="1" customWidth="1"/>
    <col min="13316" max="13316" width="8.28515625" style="13" bestFit="1" customWidth="1"/>
    <col min="13317" max="13317" width="35.7109375" style="13" customWidth="1"/>
    <col min="13318" max="13318" width="13.7109375" style="13" bestFit="1" customWidth="1"/>
    <col min="13319" max="13319" width="26.28515625" style="13" customWidth="1"/>
    <col min="13320" max="13320" width="11.7109375" style="13" bestFit="1" customWidth="1"/>
    <col min="13321" max="13321" width="15.5703125" style="13" customWidth="1"/>
    <col min="13322" max="13322" width="8.28515625" style="13" bestFit="1" customWidth="1"/>
    <col min="13323" max="13569" width="8.85546875" style="13"/>
    <col min="13570" max="13570" width="14.28515625" style="13" customWidth="1"/>
    <col min="13571" max="13571" width="7" style="13" bestFit="1" customWidth="1"/>
    <col min="13572" max="13572" width="8.28515625" style="13" bestFit="1" customWidth="1"/>
    <col min="13573" max="13573" width="35.7109375" style="13" customWidth="1"/>
    <col min="13574" max="13574" width="13.7109375" style="13" bestFit="1" customWidth="1"/>
    <col min="13575" max="13575" width="26.28515625" style="13" customWidth="1"/>
    <col min="13576" max="13576" width="11.7109375" style="13" bestFit="1" customWidth="1"/>
    <col min="13577" max="13577" width="15.5703125" style="13" customWidth="1"/>
    <col min="13578" max="13578" width="8.28515625" style="13" bestFit="1" customWidth="1"/>
    <col min="13579" max="13825" width="8.85546875" style="13"/>
    <col min="13826" max="13826" width="14.28515625" style="13" customWidth="1"/>
    <col min="13827" max="13827" width="7" style="13" bestFit="1" customWidth="1"/>
    <col min="13828" max="13828" width="8.28515625" style="13" bestFit="1" customWidth="1"/>
    <col min="13829" max="13829" width="35.7109375" style="13" customWidth="1"/>
    <col min="13830" max="13830" width="13.7109375" style="13" bestFit="1" customWidth="1"/>
    <col min="13831" max="13831" width="26.28515625" style="13" customWidth="1"/>
    <col min="13832" max="13832" width="11.7109375" style="13" bestFit="1" customWidth="1"/>
    <col min="13833" max="13833" width="15.5703125" style="13" customWidth="1"/>
    <col min="13834" max="13834" width="8.28515625" style="13" bestFit="1" customWidth="1"/>
    <col min="13835" max="14081" width="8.85546875" style="13"/>
    <col min="14082" max="14082" width="14.28515625" style="13" customWidth="1"/>
    <col min="14083" max="14083" width="7" style="13" bestFit="1" customWidth="1"/>
    <col min="14084" max="14084" width="8.28515625" style="13" bestFit="1" customWidth="1"/>
    <col min="14085" max="14085" width="35.7109375" style="13" customWidth="1"/>
    <col min="14086" max="14086" width="13.7109375" style="13" bestFit="1" customWidth="1"/>
    <col min="14087" max="14087" width="26.28515625" style="13" customWidth="1"/>
    <col min="14088" max="14088" width="11.7109375" style="13" bestFit="1" customWidth="1"/>
    <col min="14089" max="14089" width="15.5703125" style="13" customWidth="1"/>
    <col min="14090" max="14090" width="8.28515625" style="13" bestFit="1" customWidth="1"/>
    <col min="14091" max="14337" width="8.85546875" style="13"/>
    <col min="14338" max="14338" width="14.28515625" style="13" customWidth="1"/>
    <col min="14339" max="14339" width="7" style="13" bestFit="1" customWidth="1"/>
    <col min="14340" max="14340" width="8.28515625" style="13" bestFit="1" customWidth="1"/>
    <col min="14341" max="14341" width="35.7109375" style="13" customWidth="1"/>
    <col min="14342" max="14342" width="13.7109375" style="13" bestFit="1" customWidth="1"/>
    <col min="14343" max="14343" width="26.28515625" style="13" customWidth="1"/>
    <col min="14344" max="14344" width="11.7109375" style="13" bestFit="1" customWidth="1"/>
    <col min="14345" max="14345" width="15.5703125" style="13" customWidth="1"/>
    <col min="14346" max="14346" width="8.28515625" style="13" bestFit="1" customWidth="1"/>
    <col min="14347" max="14593" width="8.85546875" style="13"/>
    <col min="14594" max="14594" width="14.28515625" style="13" customWidth="1"/>
    <col min="14595" max="14595" width="7" style="13" bestFit="1" customWidth="1"/>
    <col min="14596" max="14596" width="8.28515625" style="13" bestFit="1" customWidth="1"/>
    <col min="14597" max="14597" width="35.7109375" style="13" customWidth="1"/>
    <col min="14598" max="14598" width="13.7109375" style="13" bestFit="1" customWidth="1"/>
    <col min="14599" max="14599" width="26.28515625" style="13" customWidth="1"/>
    <col min="14600" max="14600" width="11.7109375" style="13" bestFit="1" customWidth="1"/>
    <col min="14601" max="14601" width="15.5703125" style="13" customWidth="1"/>
    <col min="14602" max="14602" width="8.28515625" style="13" bestFit="1" customWidth="1"/>
    <col min="14603" max="14849" width="8.85546875" style="13"/>
    <col min="14850" max="14850" width="14.28515625" style="13" customWidth="1"/>
    <col min="14851" max="14851" width="7" style="13" bestFit="1" customWidth="1"/>
    <col min="14852" max="14852" width="8.28515625" style="13" bestFit="1" customWidth="1"/>
    <col min="14853" max="14853" width="35.7109375" style="13" customWidth="1"/>
    <col min="14854" max="14854" width="13.7109375" style="13" bestFit="1" customWidth="1"/>
    <col min="14855" max="14855" width="26.28515625" style="13" customWidth="1"/>
    <col min="14856" max="14856" width="11.7109375" style="13" bestFit="1" customWidth="1"/>
    <col min="14857" max="14857" width="15.5703125" style="13" customWidth="1"/>
    <col min="14858" max="14858" width="8.28515625" style="13" bestFit="1" customWidth="1"/>
    <col min="14859" max="15105" width="8.85546875" style="13"/>
    <col min="15106" max="15106" width="14.28515625" style="13" customWidth="1"/>
    <col min="15107" max="15107" width="7" style="13" bestFit="1" customWidth="1"/>
    <col min="15108" max="15108" width="8.28515625" style="13" bestFit="1" customWidth="1"/>
    <col min="15109" max="15109" width="35.7109375" style="13" customWidth="1"/>
    <col min="15110" max="15110" width="13.7109375" style="13" bestFit="1" customWidth="1"/>
    <col min="15111" max="15111" width="26.28515625" style="13" customWidth="1"/>
    <col min="15112" max="15112" width="11.7109375" style="13" bestFit="1" customWidth="1"/>
    <col min="15113" max="15113" width="15.5703125" style="13" customWidth="1"/>
    <col min="15114" max="15114" width="8.28515625" style="13" bestFit="1" customWidth="1"/>
    <col min="15115" max="15361" width="8.85546875" style="13"/>
    <col min="15362" max="15362" width="14.28515625" style="13" customWidth="1"/>
    <col min="15363" max="15363" width="7" style="13" bestFit="1" customWidth="1"/>
    <col min="15364" max="15364" width="8.28515625" style="13" bestFit="1" customWidth="1"/>
    <col min="15365" max="15365" width="35.7109375" style="13" customWidth="1"/>
    <col min="15366" max="15366" width="13.7109375" style="13" bestFit="1" customWidth="1"/>
    <col min="15367" max="15367" width="26.28515625" style="13" customWidth="1"/>
    <col min="15368" max="15368" width="11.7109375" style="13" bestFit="1" customWidth="1"/>
    <col min="15369" max="15369" width="15.5703125" style="13" customWidth="1"/>
    <col min="15370" max="15370" width="8.28515625" style="13" bestFit="1" customWidth="1"/>
    <col min="15371" max="15617" width="8.85546875" style="13"/>
    <col min="15618" max="15618" width="14.28515625" style="13" customWidth="1"/>
    <col min="15619" max="15619" width="7" style="13" bestFit="1" customWidth="1"/>
    <col min="15620" max="15620" width="8.28515625" style="13" bestFit="1" customWidth="1"/>
    <col min="15621" max="15621" width="35.7109375" style="13" customWidth="1"/>
    <col min="15622" max="15622" width="13.7109375" style="13" bestFit="1" customWidth="1"/>
    <col min="15623" max="15623" width="26.28515625" style="13" customWidth="1"/>
    <col min="15624" max="15624" width="11.7109375" style="13" bestFit="1" customWidth="1"/>
    <col min="15625" max="15625" width="15.5703125" style="13" customWidth="1"/>
    <col min="15626" max="15626" width="8.28515625" style="13" bestFit="1" customWidth="1"/>
    <col min="15627" max="15873" width="8.85546875" style="13"/>
    <col min="15874" max="15874" width="14.28515625" style="13" customWidth="1"/>
    <col min="15875" max="15875" width="7" style="13" bestFit="1" customWidth="1"/>
    <col min="15876" max="15876" width="8.28515625" style="13" bestFit="1" customWidth="1"/>
    <col min="15877" max="15877" width="35.7109375" style="13" customWidth="1"/>
    <col min="15878" max="15878" width="13.7109375" style="13" bestFit="1" customWidth="1"/>
    <col min="15879" max="15879" width="26.28515625" style="13" customWidth="1"/>
    <col min="15880" max="15880" width="11.7109375" style="13" bestFit="1" customWidth="1"/>
    <col min="15881" max="15881" width="15.5703125" style="13" customWidth="1"/>
    <col min="15882" max="15882" width="8.28515625" style="13" bestFit="1" customWidth="1"/>
    <col min="15883" max="16129" width="8.85546875" style="13"/>
    <col min="16130" max="16130" width="14.28515625" style="13" customWidth="1"/>
    <col min="16131" max="16131" width="7" style="13" bestFit="1" customWidth="1"/>
    <col min="16132" max="16132" width="8.28515625" style="13" bestFit="1" customWidth="1"/>
    <col min="16133" max="16133" width="35.7109375" style="13" customWidth="1"/>
    <col min="16134" max="16134" width="13.7109375" style="13" bestFit="1" customWidth="1"/>
    <col min="16135" max="16135" width="26.28515625" style="13" customWidth="1"/>
    <col min="16136" max="16136" width="11.7109375" style="13" bestFit="1" customWidth="1"/>
    <col min="16137" max="16137" width="15.5703125" style="13" customWidth="1"/>
    <col min="16138" max="16138" width="8.28515625" style="13" bestFit="1" customWidth="1"/>
    <col min="16139" max="16384" width="8.85546875" style="13"/>
  </cols>
  <sheetData>
    <row r="1" spans="1:12" s="2" customFormat="1" ht="15" customHeight="1">
      <c r="A1" s="46" t="s">
        <v>148</v>
      </c>
      <c r="B1" s="20"/>
      <c r="C1" s="20"/>
      <c r="D1" s="20"/>
      <c r="E1" s="3"/>
      <c r="F1" s="3"/>
      <c r="G1" s="3"/>
      <c r="H1" s="20"/>
      <c r="I1" s="3"/>
      <c r="J1" s="20"/>
    </row>
    <row r="2" spans="1:12" s="2" customFormat="1" ht="15" customHeight="1">
      <c r="B2" s="20"/>
      <c r="C2" s="20"/>
      <c r="D2" s="20"/>
      <c r="E2" s="3"/>
      <c r="F2" s="3"/>
      <c r="G2" s="3"/>
      <c r="H2" s="20"/>
      <c r="I2" s="3"/>
      <c r="J2" s="20"/>
    </row>
    <row r="3" spans="1:12" s="2" customFormat="1" ht="15" customHeight="1">
      <c r="A3" s="17" t="s">
        <v>28</v>
      </c>
      <c r="B3" s="20"/>
      <c r="C3" s="20"/>
      <c r="D3" s="20"/>
      <c r="E3" s="3"/>
      <c r="F3" s="3"/>
      <c r="G3" s="3"/>
      <c r="H3" s="20"/>
      <c r="I3" s="3"/>
      <c r="J3" s="20"/>
    </row>
    <row r="4" spans="1:12" s="2" customFormat="1" ht="15" customHeight="1">
      <c r="B4" s="20"/>
      <c r="C4" s="20"/>
      <c r="D4" s="20"/>
      <c r="E4" s="3"/>
      <c r="F4" s="3"/>
      <c r="G4" s="3"/>
      <c r="H4" s="20"/>
      <c r="I4" s="3"/>
      <c r="J4" s="20"/>
    </row>
    <row r="5" spans="1:12" s="2" customFormat="1" ht="15" customHeight="1">
      <c r="A5" s="48" t="s">
        <v>149</v>
      </c>
      <c r="B5" s="19" t="s">
        <v>21</v>
      </c>
      <c r="C5" s="19" t="s">
        <v>150</v>
      </c>
      <c r="D5" s="19" t="s">
        <v>60</v>
      </c>
      <c r="E5" s="18" t="s">
        <v>22</v>
      </c>
      <c r="F5" s="18" t="s">
        <v>23</v>
      </c>
      <c r="G5" s="18" t="s">
        <v>24</v>
      </c>
      <c r="H5" s="19" t="s">
        <v>25</v>
      </c>
      <c r="I5" s="18" t="s">
        <v>29</v>
      </c>
      <c r="J5" s="19" t="s">
        <v>30</v>
      </c>
    </row>
    <row r="6" spans="1:12" ht="15" customHeight="1">
      <c r="A6" s="100" t="s">
        <v>147</v>
      </c>
      <c r="B6" s="75">
        <v>950189</v>
      </c>
      <c r="C6" s="75">
        <v>9801</v>
      </c>
      <c r="D6" s="75">
        <v>9845</v>
      </c>
      <c r="E6" s="101" t="s">
        <v>44</v>
      </c>
      <c r="F6" s="102"/>
      <c r="G6" s="103"/>
      <c r="H6" s="104"/>
      <c r="I6" s="105"/>
      <c r="J6" s="106"/>
      <c r="K6" s="107"/>
    </row>
    <row r="7" spans="1:12" ht="15" customHeight="1">
      <c r="A7" s="108" t="s">
        <v>147</v>
      </c>
      <c r="B7" s="76">
        <v>100882</v>
      </c>
      <c r="C7" s="76">
        <v>9802</v>
      </c>
      <c r="D7" s="76">
        <v>9857</v>
      </c>
      <c r="E7" s="109" t="s">
        <v>45</v>
      </c>
      <c r="F7" s="110"/>
      <c r="G7" s="111"/>
      <c r="H7" s="112"/>
      <c r="I7" s="113"/>
      <c r="J7" s="114"/>
      <c r="K7" s="107"/>
    </row>
    <row r="8" spans="1:12" ht="15" customHeight="1">
      <c r="A8" s="108" t="s">
        <v>147</v>
      </c>
      <c r="B8" s="76">
        <v>950590</v>
      </c>
      <c r="C8" s="76">
        <v>9803</v>
      </c>
      <c r="D8" s="76">
        <v>9831</v>
      </c>
      <c r="E8" s="109" t="s">
        <v>151</v>
      </c>
      <c r="F8" s="110"/>
      <c r="G8" s="111"/>
      <c r="H8" s="112"/>
      <c r="I8" s="113"/>
      <c r="J8" s="114"/>
      <c r="K8" s="107"/>
    </row>
    <row r="9" spans="1:12" ht="15" customHeight="1">
      <c r="A9" s="108" t="s">
        <v>147</v>
      </c>
      <c r="B9" s="76">
        <v>20986</v>
      </c>
      <c r="C9" s="76">
        <v>9804</v>
      </c>
      <c r="D9" s="76">
        <v>9839</v>
      </c>
      <c r="E9" s="109" t="s">
        <v>152</v>
      </c>
      <c r="F9" s="110"/>
      <c r="G9" s="111"/>
      <c r="H9" s="112"/>
      <c r="I9" s="113"/>
      <c r="J9" s="114"/>
      <c r="K9" s="107"/>
    </row>
    <row r="10" spans="1:12" ht="15" customHeight="1">
      <c r="A10" s="108" t="s">
        <v>147</v>
      </c>
      <c r="B10" s="76"/>
      <c r="C10" s="76">
        <v>9805</v>
      </c>
      <c r="D10" s="76">
        <v>9854</v>
      </c>
      <c r="E10" s="109" t="s">
        <v>26</v>
      </c>
      <c r="F10" s="110"/>
      <c r="G10" s="111"/>
      <c r="H10" s="112"/>
      <c r="I10" s="113"/>
      <c r="J10" s="114"/>
      <c r="K10" s="107"/>
    </row>
    <row r="11" spans="1:12" ht="15" customHeight="1">
      <c r="A11" s="108" t="s">
        <v>147</v>
      </c>
      <c r="B11" s="76">
        <v>220644</v>
      </c>
      <c r="C11" s="76">
        <v>9806</v>
      </c>
      <c r="D11" s="76">
        <v>9850</v>
      </c>
      <c r="E11" s="109" t="s">
        <v>153</v>
      </c>
      <c r="F11" s="110" t="s">
        <v>154</v>
      </c>
      <c r="G11" s="111" t="s">
        <v>155</v>
      </c>
      <c r="H11" s="112" t="s">
        <v>27</v>
      </c>
      <c r="I11" s="113" t="s">
        <v>156</v>
      </c>
      <c r="J11" s="114">
        <v>8</v>
      </c>
      <c r="K11" s="20"/>
      <c r="L11" s="20"/>
    </row>
    <row r="12" spans="1:12" ht="15" customHeight="1">
      <c r="A12" s="108" t="s">
        <v>147</v>
      </c>
      <c r="B12" s="76">
        <v>220637</v>
      </c>
      <c r="C12" s="76">
        <v>9807</v>
      </c>
      <c r="D12" s="76">
        <v>9853</v>
      </c>
      <c r="E12" s="109" t="s">
        <v>157</v>
      </c>
      <c r="F12" s="110" t="s">
        <v>158</v>
      </c>
      <c r="G12" s="111" t="s">
        <v>159</v>
      </c>
      <c r="H12" s="112" t="s">
        <v>27</v>
      </c>
      <c r="I12" s="113" t="s">
        <v>156</v>
      </c>
      <c r="J12" s="114">
        <v>4</v>
      </c>
      <c r="K12" s="107"/>
      <c r="L12" s="20"/>
    </row>
    <row r="13" spans="1:12" ht="15" customHeight="1">
      <c r="A13" s="108" t="s">
        <v>147</v>
      </c>
      <c r="B13" s="76">
        <v>220638</v>
      </c>
      <c r="C13" s="76">
        <v>9808</v>
      </c>
      <c r="D13" s="76">
        <v>9855</v>
      </c>
      <c r="E13" s="109" t="s">
        <v>157</v>
      </c>
      <c r="F13" s="110" t="s">
        <v>158</v>
      </c>
      <c r="G13" s="111" t="s">
        <v>160</v>
      </c>
      <c r="H13" s="112" t="s">
        <v>27</v>
      </c>
      <c r="I13" s="113" t="s">
        <v>156</v>
      </c>
      <c r="J13" s="114">
        <v>5</v>
      </c>
      <c r="K13" s="107"/>
      <c r="L13" s="20"/>
    </row>
    <row r="14" spans="1:12" ht="15" customHeight="1">
      <c r="A14" s="108" t="s">
        <v>147</v>
      </c>
      <c r="B14" s="76">
        <v>220639</v>
      </c>
      <c r="C14" s="76">
        <v>9809</v>
      </c>
      <c r="D14" s="76">
        <v>9846</v>
      </c>
      <c r="E14" s="109" t="s">
        <v>157</v>
      </c>
      <c r="F14" s="110" t="s">
        <v>158</v>
      </c>
      <c r="G14" s="111" t="s">
        <v>161</v>
      </c>
      <c r="H14" s="112" t="s">
        <v>27</v>
      </c>
      <c r="I14" s="113" t="s">
        <v>156</v>
      </c>
      <c r="J14" s="114">
        <v>6</v>
      </c>
      <c r="K14" s="107"/>
      <c r="L14" s="20"/>
    </row>
    <row r="15" spans="1:12" ht="15" customHeight="1">
      <c r="A15" s="115" t="s">
        <v>147</v>
      </c>
      <c r="B15" s="77">
        <v>220640</v>
      </c>
      <c r="C15" s="77">
        <v>9810</v>
      </c>
      <c r="D15" s="77">
        <v>9835</v>
      </c>
      <c r="E15" s="116" t="s">
        <v>157</v>
      </c>
      <c r="F15" s="117" t="s">
        <v>158</v>
      </c>
      <c r="G15" s="118" t="s">
        <v>162</v>
      </c>
      <c r="H15" s="119" t="s">
        <v>27</v>
      </c>
      <c r="I15" s="120" t="s">
        <v>156</v>
      </c>
      <c r="J15" s="121">
        <v>7</v>
      </c>
      <c r="K15" s="107"/>
      <c r="L15" s="20"/>
    </row>
    <row r="16" spans="1:12" ht="15" customHeight="1">
      <c r="A16" s="100" t="s">
        <v>147</v>
      </c>
      <c r="B16" s="75">
        <v>220646</v>
      </c>
      <c r="C16" s="75">
        <v>9811</v>
      </c>
      <c r="D16" s="75">
        <v>9837</v>
      </c>
      <c r="E16" s="101" t="s">
        <v>153</v>
      </c>
      <c r="F16" s="102" t="s">
        <v>154</v>
      </c>
      <c r="G16" s="103" t="s">
        <v>163</v>
      </c>
      <c r="H16" s="104" t="s">
        <v>27</v>
      </c>
      <c r="I16" s="105" t="s">
        <v>156</v>
      </c>
      <c r="J16" s="106">
        <v>11</v>
      </c>
      <c r="K16" s="107"/>
    </row>
    <row r="17" spans="1:12" ht="15" customHeight="1">
      <c r="A17" s="108" t="s">
        <v>147</v>
      </c>
      <c r="B17" s="76">
        <v>220649</v>
      </c>
      <c r="C17" s="76">
        <v>9812</v>
      </c>
      <c r="D17" s="76">
        <v>9844</v>
      </c>
      <c r="E17" s="109" t="s">
        <v>164</v>
      </c>
      <c r="F17" s="110" t="s">
        <v>165</v>
      </c>
      <c r="G17" s="111" t="s">
        <v>166</v>
      </c>
      <c r="H17" s="112" t="s">
        <v>27</v>
      </c>
      <c r="I17" s="113" t="s">
        <v>156</v>
      </c>
      <c r="J17" s="114">
        <v>12</v>
      </c>
      <c r="K17" s="107"/>
    </row>
    <row r="18" spans="1:12" ht="15" customHeight="1">
      <c r="A18" s="108" t="s">
        <v>147</v>
      </c>
      <c r="B18" s="76">
        <v>220652</v>
      </c>
      <c r="C18" s="76">
        <v>9813</v>
      </c>
      <c r="D18" s="76">
        <v>9849</v>
      </c>
      <c r="E18" s="109" t="s">
        <v>167</v>
      </c>
      <c r="F18" s="110" t="s">
        <v>168</v>
      </c>
      <c r="G18" s="111" t="s">
        <v>155</v>
      </c>
      <c r="H18" s="112" t="s">
        <v>27</v>
      </c>
      <c r="I18" s="113" t="s">
        <v>156</v>
      </c>
      <c r="J18" s="114">
        <v>13</v>
      </c>
      <c r="K18" s="107"/>
    </row>
    <row r="19" spans="1:12" ht="15" customHeight="1">
      <c r="A19" s="108" t="s">
        <v>147</v>
      </c>
      <c r="B19" s="76">
        <v>220659</v>
      </c>
      <c r="C19" s="76">
        <v>9814</v>
      </c>
      <c r="D19" s="76">
        <v>9859</v>
      </c>
      <c r="E19" s="109" t="s">
        <v>169</v>
      </c>
      <c r="F19" s="110" t="s">
        <v>170</v>
      </c>
      <c r="G19" s="111" t="s">
        <v>161</v>
      </c>
      <c r="H19" s="112" t="s">
        <v>27</v>
      </c>
      <c r="I19" s="113" t="s">
        <v>156</v>
      </c>
      <c r="J19" s="114">
        <v>19</v>
      </c>
      <c r="K19" s="107"/>
    </row>
    <row r="20" spans="1:12" ht="15" customHeight="1">
      <c r="A20" s="108" t="s">
        <v>147</v>
      </c>
      <c r="B20" s="76">
        <v>220663</v>
      </c>
      <c r="C20" s="76">
        <v>9815</v>
      </c>
      <c r="D20" s="76">
        <v>9843</v>
      </c>
      <c r="E20" s="109" t="s">
        <v>171</v>
      </c>
      <c r="F20" s="110" t="s">
        <v>172</v>
      </c>
      <c r="G20" s="111" t="s">
        <v>155</v>
      </c>
      <c r="H20" s="112" t="s">
        <v>27</v>
      </c>
      <c r="I20" s="113" t="s">
        <v>156</v>
      </c>
      <c r="J20" s="114">
        <v>22</v>
      </c>
      <c r="K20" s="107"/>
    </row>
    <row r="21" spans="1:12" ht="15" customHeight="1">
      <c r="A21" s="108" t="s">
        <v>147</v>
      </c>
      <c r="B21" s="76">
        <v>220664</v>
      </c>
      <c r="C21" s="76">
        <v>9816</v>
      </c>
      <c r="D21" s="76">
        <v>9842</v>
      </c>
      <c r="E21" s="109" t="s">
        <v>173</v>
      </c>
      <c r="F21" s="110" t="s">
        <v>174</v>
      </c>
      <c r="G21" s="111" t="s">
        <v>159</v>
      </c>
      <c r="H21" s="112" t="s">
        <v>27</v>
      </c>
      <c r="I21" s="113" t="s">
        <v>156</v>
      </c>
      <c r="J21" s="114">
        <v>23</v>
      </c>
      <c r="K21" s="20"/>
      <c r="L21" s="20"/>
    </row>
    <row r="22" spans="1:12" ht="15" customHeight="1">
      <c r="A22" s="108" t="s">
        <v>147</v>
      </c>
      <c r="B22" s="76">
        <v>220676</v>
      </c>
      <c r="C22" s="76">
        <v>9817</v>
      </c>
      <c r="D22" s="76">
        <v>9847</v>
      </c>
      <c r="E22" s="109" t="s">
        <v>175</v>
      </c>
      <c r="F22" s="110" t="s">
        <v>176</v>
      </c>
      <c r="G22" s="111" t="s">
        <v>177</v>
      </c>
      <c r="H22" s="112" t="s">
        <v>27</v>
      </c>
      <c r="I22" s="113" t="s">
        <v>156</v>
      </c>
      <c r="J22" s="114">
        <v>24</v>
      </c>
      <c r="K22" s="107"/>
      <c r="L22" s="20"/>
    </row>
    <row r="23" spans="1:12" ht="15" customHeight="1">
      <c r="A23" s="108" t="s">
        <v>147</v>
      </c>
      <c r="B23" s="76">
        <v>220678</v>
      </c>
      <c r="C23" s="76">
        <v>9818</v>
      </c>
      <c r="D23" s="76">
        <v>9838</v>
      </c>
      <c r="E23" s="109" t="s">
        <v>178</v>
      </c>
      <c r="F23" s="110" t="s">
        <v>179</v>
      </c>
      <c r="G23" s="111" t="s">
        <v>180</v>
      </c>
      <c r="H23" s="112" t="s">
        <v>27</v>
      </c>
      <c r="I23" s="113" t="s">
        <v>156</v>
      </c>
      <c r="J23" s="114">
        <v>25</v>
      </c>
      <c r="K23" s="107"/>
      <c r="L23" s="20"/>
    </row>
    <row r="24" spans="1:12" ht="15" customHeight="1">
      <c r="A24" s="108" t="s">
        <v>147</v>
      </c>
      <c r="B24" s="76">
        <v>220688</v>
      </c>
      <c r="C24" s="76">
        <v>9819</v>
      </c>
      <c r="D24" s="76">
        <v>9841</v>
      </c>
      <c r="E24" s="109" t="s">
        <v>181</v>
      </c>
      <c r="F24" s="110" t="s">
        <v>182</v>
      </c>
      <c r="G24" s="111" t="s">
        <v>183</v>
      </c>
      <c r="H24" s="112" t="s">
        <v>27</v>
      </c>
      <c r="I24" s="113" t="s">
        <v>156</v>
      </c>
      <c r="J24" s="114">
        <v>30</v>
      </c>
      <c r="K24" s="107"/>
      <c r="L24" s="20"/>
    </row>
    <row r="25" spans="1:12" ht="15" customHeight="1">
      <c r="A25" s="115" t="s">
        <v>147</v>
      </c>
      <c r="B25" s="77">
        <v>220692</v>
      </c>
      <c r="C25" s="77">
        <v>9820</v>
      </c>
      <c r="D25" s="77">
        <v>9848</v>
      </c>
      <c r="E25" s="116" t="s">
        <v>184</v>
      </c>
      <c r="F25" s="117" t="s">
        <v>185</v>
      </c>
      <c r="G25" s="118" t="s">
        <v>186</v>
      </c>
      <c r="H25" s="119" t="s">
        <v>27</v>
      </c>
      <c r="I25" s="120" t="s">
        <v>156</v>
      </c>
      <c r="J25" s="121">
        <v>32</v>
      </c>
      <c r="K25" s="107"/>
      <c r="L25" s="20"/>
    </row>
    <row r="26" spans="1:12" ht="15" customHeight="1">
      <c r="A26" s="100" t="s">
        <v>147</v>
      </c>
      <c r="B26" s="75">
        <v>220693</v>
      </c>
      <c r="C26" s="75">
        <v>9821</v>
      </c>
      <c r="D26" s="75">
        <v>9836</v>
      </c>
      <c r="E26" s="101" t="s">
        <v>184</v>
      </c>
      <c r="F26" s="102" t="s">
        <v>185</v>
      </c>
      <c r="G26" s="103" t="s">
        <v>187</v>
      </c>
      <c r="H26" s="104" t="s">
        <v>27</v>
      </c>
      <c r="I26" s="105" t="s">
        <v>156</v>
      </c>
      <c r="J26" s="106">
        <v>33</v>
      </c>
      <c r="K26" s="107"/>
    </row>
    <row r="27" spans="1:12" ht="15" customHeight="1">
      <c r="A27" s="108" t="s">
        <v>147</v>
      </c>
      <c r="B27" s="76">
        <v>220704</v>
      </c>
      <c r="C27" s="76">
        <v>9822</v>
      </c>
      <c r="D27" s="76">
        <v>9852</v>
      </c>
      <c r="E27" s="109" t="s">
        <v>188</v>
      </c>
      <c r="F27" s="110" t="s">
        <v>189</v>
      </c>
      <c r="G27" s="111" t="s">
        <v>190</v>
      </c>
      <c r="H27" s="112" t="s">
        <v>27</v>
      </c>
      <c r="I27" s="113" t="s">
        <v>156</v>
      </c>
      <c r="J27" s="114">
        <v>37</v>
      </c>
      <c r="K27" s="107"/>
    </row>
    <row r="28" spans="1:12" ht="15" customHeight="1">
      <c r="A28" s="108" t="s">
        <v>147</v>
      </c>
      <c r="B28" s="76">
        <v>220776</v>
      </c>
      <c r="C28" s="76">
        <v>9823</v>
      </c>
      <c r="D28" s="76">
        <v>9834</v>
      </c>
      <c r="E28" s="109" t="s">
        <v>191</v>
      </c>
      <c r="F28" s="110" t="s">
        <v>192</v>
      </c>
      <c r="G28" s="111" t="s">
        <v>193</v>
      </c>
      <c r="H28" s="112" t="s">
        <v>27</v>
      </c>
      <c r="I28" s="113" t="s">
        <v>156</v>
      </c>
      <c r="J28" s="114">
        <v>42</v>
      </c>
      <c r="K28" s="107"/>
    </row>
    <row r="29" spans="1:12" ht="15" customHeight="1">
      <c r="A29" s="108" t="s">
        <v>147</v>
      </c>
      <c r="B29" s="76">
        <v>190965</v>
      </c>
      <c r="C29" s="76">
        <v>9824</v>
      </c>
      <c r="D29" s="76">
        <v>9840</v>
      </c>
      <c r="E29" s="109" t="s">
        <v>194</v>
      </c>
      <c r="F29" s="110" t="s">
        <v>195</v>
      </c>
      <c r="G29" s="111" t="s">
        <v>196</v>
      </c>
      <c r="H29" s="112" t="s">
        <v>27</v>
      </c>
      <c r="I29" s="113" t="s">
        <v>156</v>
      </c>
      <c r="J29" s="114">
        <v>46</v>
      </c>
      <c r="K29" s="107"/>
    </row>
    <row r="30" spans="1:12" ht="15" customHeight="1">
      <c r="A30" s="108" t="s">
        <v>147</v>
      </c>
      <c r="B30" s="76">
        <v>220583</v>
      </c>
      <c r="C30" s="76">
        <v>9825</v>
      </c>
      <c r="D30" s="76">
        <v>9833</v>
      </c>
      <c r="E30" s="109" t="s">
        <v>197</v>
      </c>
      <c r="F30" s="110" t="s">
        <v>198</v>
      </c>
      <c r="G30" s="111" t="s">
        <v>199</v>
      </c>
      <c r="H30" s="112" t="s">
        <v>200</v>
      </c>
      <c r="I30" s="113" t="s">
        <v>156</v>
      </c>
      <c r="J30" s="114">
        <v>49</v>
      </c>
      <c r="K30" s="107"/>
    </row>
    <row r="31" spans="1:12" ht="15" customHeight="1">
      <c r="A31" s="108" t="s">
        <v>147</v>
      </c>
      <c r="B31" s="76">
        <v>220630</v>
      </c>
      <c r="C31" s="76">
        <v>9826</v>
      </c>
      <c r="D31" s="76">
        <v>9856</v>
      </c>
      <c r="E31" s="109" t="s">
        <v>201</v>
      </c>
      <c r="F31" s="110" t="s">
        <v>202</v>
      </c>
      <c r="G31" s="111" t="s">
        <v>203</v>
      </c>
      <c r="H31" s="112" t="s">
        <v>27</v>
      </c>
      <c r="I31" s="113" t="s">
        <v>156</v>
      </c>
      <c r="J31" s="114">
        <v>2</v>
      </c>
      <c r="K31" s="20"/>
      <c r="L31" s="20"/>
    </row>
    <row r="32" spans="1:12" ht="15" customHeight="1">
      <c r="A32" s="108" t="s">
        <v>147</v>
      </c>
      <c r="B32" s="76">
        <v>220707</v>
      </c>
      <c r="C32" s="76">
        <v>9827</v>
      </c>
      <c r="D32" s="76">
        <v>9832</v>
      </c>
      <c r="E32" s="109" t="s">
        <v>204</v>
      </c>
      <c r="F32" s="110" t="s">
        <v>205</v>
      </c>
      <c r="G32" s="111" t="s">
        <v>166</v>
      </c>
      <c r="H32" s="112" t="s">
        <v>27</v>
      </c>
      <c r="I32" s="113" t="s">
        <v>156</v>
      </c>
      <c r="J32" s="114">
        <v>39</v>
      </c>
      <c r="K32" s="107"/>
      <c r="L32" s="20"/>
    </row>
    <row r="33" spans="1:12" ht="15" customHeight="1">
      <c r="A33" s="108" t="s">
        <v>147</v>
      </c>
      <c r="B33" s="76">
        <v>191011</v>
      </c>
      <c r="C33" s="76">
        <v>9828</v>
      </c>
      <c r="D33" s="76">
        <v>9858</v>
      </c>
      <c r="E33" s="109" t="s">
        <v>206</v>
      </c>
      <c r="F33" s="110" t="s">
        <v>207</v>
      </c>
      <c r="G33" s="111" t="s">
        <v>208</v>
      </c>
      <c r="H33" s="112" t="s">
        <v>27</v>
      </c>
      <c r="I33" s="113" t="s">
        <v>156</v>
      </c>
      <c r="J33" s="114">
        <v>45</v>
      </c>
      <c r="K33" s="107"/>
      <c r="L33" s="20"/>
    </row>
    <row r="34" spans="1:12" ht="15" customHeight="1">
      <c r="A34" s="108" t="s">
        <v>147</v>
      </c>
      <c r="B34" s="76">
        <v>220660</v>
      </c>
      <c r="C34" s="76">
        <v>9829</v>
      </c>
      <c r="D34" s="76">
        <v>9860</v>
      </c>
      <c r="E34" s="109" t="s">
        <v>209</v>
      </c>
      <c r="F34" s="110" t="s">
        <v>210</v>
      </c>
      <c r="G34" s="111" t="s">
        <v>160</v>
      </c>
      <c r="H34" s="112" t="s">
        <v>27</v>
      </c>
      <c r="I34" s="113" t="s">
        <v>156</v>
      </c>
      <c r="J34" s="114">
        <v>20</v>
      </c>
      <c r="K34" s="107"/>
      <c r="L34" s="20"/>
    </row>
    <row r="35" spans="1:12" ht="15" customHeight="1">
      <c r="A35" s="115" t="s">
        <v>147</v>
      </c>
      <c r="B35" s="77">
        <v>220681</v>
      </c>
      <c r="C35" s="77">
        <v>9830</v>
      </c>
      <c r="D35" s="77">
        <v>9851</v>
      </c>
      <c r="E35" s="116" t="s">
        <v>211</v>
      </c>
      <c r="F35" s="117" t="s">
        <v>212</v>
      </c>
      <c r="G35" s="118" t="s">
        <v>213</v>
      </c>
      <c r="H35" s="119" t="s">
        <v>27</v>
      </c>
      <c r="I35" s="120" t="s">
        <v>156</v>
      </c>
      <c r="J35" s="121">
        <v>27</v>
      </c>
      <c r="K35" s="107"/>
      <c r="L3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65589-D45B-4CA4-A023-BA757ED7583E}">
  <dimension ref="A1:N55"/>
  <sheetViews>
    <sheetView zoomScaleNormal="100" workbookViewId="0">
      <pane ySplit="5" topLeftCell="A6" activePane="bottomLeft" state="frozen"/>
      <selection pane="bottomLeft" activeCell="K6" sqref="K6"/>
    </sheetView>
  </sheetViews>
  <sheetFormatPr defaultRowHeight="12"/>
  <cols>
    <col min="1" max="1" width="8.28515625" style="14" customWidth="1"/>
    <col min="2" max="2" width="39.5703125" style="6" customWidth="1"/>
    <col min="3" max="10" width="6.28515625" style="6" customWidth="1"/>
    <col min="11" max="11" width="6.28515625" style="2" customWidth="1"/>
    <col min="12" max="243" width="8.85546875" style="6"/>
    <col min="244" max="244" width="8.28515625" style="6" customWidth="1"/>
    <col min="245" max="245" width="39.5703125" style="6" customWidth="1"/>
    <col min="246" max="267" width="6.28515625" style="6" customWidth="1"/>
    <col min="268" max="499" width="8.85546875" style="6"/>
    <col min="500" max="500" width="8.28515625" style="6" customWidth="1"/>
    <col min="501" max="501" width="39.5703125" style="6" customWidth="1"/>
    <col min="502" max="523" width="6.28515625" style="6" customWidth="1"/>
    <col min="524" max="755" width="8.85546875" style="6"/>
    <col min="756" max="756" width="8.28515625" style="6" customWidth="1"/>
    <col min="757" max="757" width="39.5703125" style="6" customWidth="1"/>
    <col min="758" max="779" width="6.28515625" style="6" customWidth="1"/>
    <col min="780" max="1011" width="8.85546875" style="6"/>
    <col min="1012" max="1012" width="8.28515625" style="6" customWidth="1"/>
    <col min="1013" max="1013" width="39.5703125" style="6" customWidth="1"/>
    <col min="1014" max="1035" width="6.28515625" style="6" customWidth="1"/>
    <col min="1036" max="1267" width="8.85546875" style="6"/>
    <col min="1268" max="1268" width="8.28515625" style="6" customWidth="1"/>
    <col min="1269" max="1269" width="39.5703125" style="6" customWidth="1"/>
    <col min="1270" max="1291" width="6.28515625" style="6" customWidth="1"/>
    <col min="1292" max="1523" width="8.85546875" style="6"/>
    <col min="1524" max="1524" width="8.28515625" style="6" customWidth="1"/>
    <col min="1525" max="1525" width="39.5703125" style="6" customWidth="1"/>
    <col min="1526" max="1547" width="6.28515625" style="6" customWidth="1"/>
    <col min="1548" max="1779" width="8.85546875" style="6"/>
    <col min="1780" max="1780" width="8.28515625" style="6" customWidth="1"/>
    <col min="1781" max="1781" width="39.5703125" style="6" customWidth="1"/>
    <col min="1782" max="1803" width="6.28515625" style="6" customWidth="1"/>
    <col min="1804" max="2035" width="8.85546875" style="6"/>
    <col min="2036" max="2036" width="8.28515625" style="6" customWidth="1"/>
    <col min="2037" max="2037" width="39.5703125" style="6" customWidth="1"/>
    <col min="2038" max="2059" width="6.28515625" style="6" customWidth="1"/>
    <col min="2060" max="2291" width="8.85546875" style="6"/>
    <col min="2292" max="2292" width="8.28515625" style="6" customWidth="1"/>
    <col min="2293" max="2293" width="39.5703125" style="6" customWidth="1"/>
    <col min="2294" max="2315" width="6.28515625" style="6" customWidth="1"/>
    <col min="2316" max="2547" width="8.85546875" style="6"/>
    <col min="2548" max="2548" width="8.28515625" style="6" customWidth="1"/>
    <col min="2549" max="2549" width="39.5703125" style="6" customWidth="1"/>
    <col min="2550" max="2571" width="6.28515625" style="6" customWidth="1"/>
    <col min="2572" max="2803" width="8.85546875" style="6"/>
    <col min="2804" max="2804" width="8.28515625" style="6" customWidth="1"/>
    <col min="2805" max="2805" width="39.5703125" style="6" customWidth="1"/>
    <col min="2806" max="2827" width="6.28515625" style="6" customWidth="1"/>
    <col min="2828" max="3059" width="8.85546875" style="6"/>
    <col min="3060" max="3060" width="8.28515625" style="6" customWidth="1"/>
    <col min="3061" max="3061" width="39.5703125" style="6" customWidth="1"/>
    <col min="3062" max="3083" width="6.28515625" style="6" customWidth="1"/>
    <col min="3084" max="3315" width="8.85546875" style="6"/>
    <col min="3316" max="3316" width="8.28515625" style="6" customWidth="1"/>
    <col min="3317" max="3317" width="39.5703125" style="6" customWidth="1"/>
    <col min="3318" max="3339" width="6.28515625" style="6" customWidth="1"/>
    <col min="3340" max="3571" width="8.85546875" style="6"/>
    <col min="3572" max="3572" width="8.28515625" style="6" customWidth="1"/>
    <col min="3573" max="3573" width="39.5703125" style="6" customWidth="1"/>
    <col min="3574" max="3595" width="6.28515625" style="6" customWidth="1"/>
    <col min="3596" max="3827" width="8.85546875" style="6"/>
    <col min="3828" max="3828" width="8.28515625" style="6" customWidth="1"/>
    <col min="3829" max="3829" width="39.5703125" style="6" customWidth="1"/>
    <col min="3830" max="3851" width="6.28515625" style="6" customWidth="1"/>
    <col min="3852" max="4083" width="8.85546875" style="6"/>
    <col min="4084" max="4084" width="8.28515625" style="6" customWidth="1"/>
    <col min="4085" max="4085" width="39.5703125" style="6" customWidth="1"/>
    <col min="4086" max="4107" width="6.28515625" style="6" customWidth="1"/>
    <col min="4108" max="4339" width="8.85546875" style="6"/>
    <col min="4340" max="4340" width="8.28515625" style="6" customWidth="1"/>
    <col min="4341" max="4341" width="39.5703125" style="6" customWidth="1"/>
    <col min="4342" max="4363" width="6.28515625" style="6" customWidth="1"/>
    <col min="4364" max="4595" width="8.85546875" style="6"/>
    <col min="4596" max="4596" width="8.28515625" style="6" customWidth="1"/>
    <col min="4597" max="4597" width="39.5703125" style="6" customWidth="1"/>
    <col min="4598" max="4619" width="6.28515625" style="6" customWidth="1"/>
    <col min="4620" max="4851" width="8.85546875" style="6"/>
    <col min="4852" max="4852" width="8.28515625" style="6" customWidth="1"/>
    <col min="4853" max="4853" width="39.5703125" style="6" customWidth="1"/>
    <col min="4854" max="4875" width="6.28515625" style="6" customWidth="1"/>
    <col min="4876" max="5107" width="8.85546875" style="6"/>
    <col min="5108" max="5108" width="8.28515625" style="6" customWidth="1"/>
    <col min="5109" max="5109" width="39.5703125" style="6" customWidth="1"/>
    <col min="5110" max="5131" width="6.28515625" style="6" customWidth="1"/>
    <col min="5132" max="5363" width="8.85546875" style="6"/>
    <col min="5364" max="5364" width="8.28515625" style="6" customWidth="1"/>
    <col min="5365" max="5365" width="39.5703125" style="6" customWidth="1"/>
    <col min="5366" max="5387" width="6.28515625" style="6" customWidth="1"/>
    <col min="5388" max="5619" width="8.85546875" style="6"/>
    <col min="5620" max="5620" width="8.28515625" style="6" customWidth="1"/>
    <col min="5621" max="5621" width="39.5703125" style="6" customWidth="1"/>
    <col min="5622" max="5643" width="6.28515625" style="6" customWidth="1"/>
    <col min="5644" max="5875" width="8.85546875" style="6"/>
    <col min="5876" max="5876" width="8.28515625" style="6" customWidth="1"/>
    <col min="5877" max="5877" width="39.5703125" style="6" customWidth="1"/>
    <col min="5878" max="5899" width="6.28515625" style="6" customWidth="1"/>
    <col min="5900" max="6131" width="8.85546875" style="6"/>
    <col min="6132" max="6132" width="8.28515625" style="6" customWidth="1"/>
    <col min="6133" max="6133" width="39.5703125" style="6" customWidth="1"/>
    <col min="6134" max="6155" width="6.28515625" style="6" customWidth="1"/>
    <col min="6156" max="6387" width="8.85546875" style="6"/>
    <col min="6388" max="6388" width="8.28515625" style="6" customWidth="1"/>
    <col min="6389" max="6389" width="39.5703125" style="6" customWidth="1"/>
    <col min="6390" max="6411" width="6.28515625" style="6" customWidth="1"/>
    <col min="6412" max="6643" width="8.85546875" style="6"/>
    <col min="6644" max="6644" width="8.28515625" style="6" customWidth="1"/>
    <col min="6645" max="6645" width="39.5703125" style="6" customWidth="1"/>
    <col min="6646" max="6667" width="6.28515625" style="6" customWidth="1"/>
    <col min="6668" max="6899" width="8.85546875" style="6"/>
    <col min="6900" max="6900" width="8.28515625" style="6" customWidth="1"/>
    <col min="6901" max="6901" width="39.5703125" style="6" customWidth="1"/>
    <col min="6902" max="6923" width="6.28515625" style="6" customWidth="1"/>
    <col min="6924" max="7155" width="8.85546875" style="6"/>
    <col min="7156" max="7156" width="8.28515625" style="6" customWidth="1"/>
    <col min="7157" max="7157" width="39.5703125" style="6" customWidth="1"/>
    <col min="7158" max="7179" width="6.28515625" style="6" customWidth="1"/>
    <col min="7180" max="7411" width="8.85546875" style="6"/>
    <col min="7412" max="7412" width="8.28515625" style="6" customWidth="1"/>
    <col min="7413" max="7413" width="39.5703125" style="6" customWidth="1"/>
    <col min="7414" max="7435" width="6.28515625" style="6" customWidth="1"/>
    <col min="7436" max="7667" width="8.85546875" style="6"/>
    <col min="7668" max="7668" width="8.28515625" style="6" customWidth="1"/>
    <col min="7669" max="7669" width="39.5703125" style="6" customWidth="1"/>
    <col min="7670" max="7691" width="6.28515625" style="6" customWidth="1"/>
    <col min="7692" max="7923" width="8.85546875" style="6"/>
    <col min="7924" max="7924" width="8.28515625" style="6" customWidth="1"/>
    <col min="7925" max="7925" width="39.5703125" style="6" customWidth="1"/>
    <col min="7926" max="7947" width="6.28515625" style="6" customWidth="1"/>
    <col min="7948" max="8179" width="8.85546875" style="6"/>
    <col min="8180" max="8180" width="8.28515625" style="6" customWidth="1"/>
    <col min="8181" max="8181" width="39.5703125" style="6" customWidth="1"/>
    <col min="8182" max="8203" width="6.28515625" style="6" customWidth="1"/>
    <col min="8204" max="8435" width="8.85546875" style="6"/>
    <col min="8436" max="8436" width="8.28515625" style="6" customWidth="1"/>
    <col min="8437" max="8437" width="39.5703125" style="6" customWidth="1"/>
    <col min="8438" max="8459" width="6.28515625" style="6" customWidth="1"/>
    <col min="8460" max="8691" width="8.85546875" style="6"/>
    <col min="8692" max="8692" width="8.28515625" style="6" customWidth="1"/>
    <col min="8693" max="8693" width="39.5703125" style="6" customWidth="1"/>
    <col min="8694" max="8715" width="6.28515625" style="6" customWidth="1"/>
    <col min="8716" max="8947" width="8.85546875" style="6"/>
    <col min="8948" max="8948" width="8.28515625" style="6" customWidth="1"/>
    <col min="8949" max="8949" width="39.5703125" style="6" customWidth="1"/>
    <col min="8950" max="8971" width="6.28515625" style="6" customWidth="1"/>
    <col min="8972" max="9203" width="8.85546875" style="6"/>
    <col min="9204" max="9204" width="8.28515625" style="6" customWidth="1"/>
    <col min="9205" max="9205" width="39.5703125" style="6" customWidth="1"/>
    <col min="9206" max="9227" width="6.28515625" style="6" customWidth="1"/>
    <col min="9228" max="9459" width="8.85546875" style="6"/>
    <col min="9460" max="9460" width="8.28515625" style="6" customWidth="1"/>
    <col min="9461" max="9461" width="39.5703125" style="6" customWidth="1"/>
    <col min="9462" max="9483" width="6.28515625" style="6" customWidth="1"/>
    <col min="9484" max="9715" width="8.85546875" style="6"/>
    <col min="9716" max="9716" width="8.28515625" style="6" customWidth="1"/>
    <col min="9717" max="9717" width="39.5703125" style="6" customWidth="1"/>
    <col min="9718" max="9739" width="6.28515625" style="6" customWidth="1"/>
    <col min="9740" max="9971" width="8.85546875" style="6"/>
    <col min="9972" max="9972" width="8.28515625" style="6" customWidth="1"/>
    <col min="9973" max="9973" width="39.5703125" style="6" customWidth="1"/>
    <col min="9974" max="9995" width="6.28515625" style="6" customWidth="1"/>
    <col min="9996" max="10227" width="8.85546875" style="6"/>
    <col min="10228" max="10228" width="8.28515625" style="6" customWidth="1"/>
    <col min="10229" max="10229" width="39.5703125" style="6" customWidth="1"/>
    <col min="10230" max="10251" width="6.28515625" style="6" customWidth="1"/>
    <col min="10252" max="10483" width="8.85546875" style="6"/>
    <col min="10484" max="10484" width="8.28515625" style="6" customWidth="1"/>
    <col min="10485" max="10485" width="39.5703125" style="6" customWidth="1"/>
    <col min="10486" max="10507" width="6.28515625" style="6" customWidth="1"/>
    <col min="10508" max="10739" width="8.85546875" style="6"/>
    <col min="10740" max="10740" width="8.28515625" style="6" customWidth="1"/>
    <col min="10741" max="10741" width="39.5703125" style="6" customWidth="1"/>
    <col min="10742" max="10763" width="6.28515625" style="6" customWidth="1"/>
    <col min="10764" max="10995" width="8.85546875" style="6"/>
    <col min="10996" max="10996" width="8.28515625" style="6" customWidth="1"/>
    <col min="10997" max="10997" width="39.5703125" style="6" customWidth="1"/>
    <col min="10998" max="11019" width="6.28515625" style="6" customWidth="1"/>
    <col min="11020" max="11251" width="8.85546875" style="6"/>
    <col min="11252" max="11252" width="8.28515625" style="6" customWidth="1"/>
    <col min="11253" max="11253" width="39.5703125" style="6" customWidth="1"/>
    <col min="11254" max="11275" width="6.28515625" style="6" customWidth="1"/>
    <col min="11276" max="11507" width="8.85546875" style="6"/>
    <col min="11508" max="11508" width="8.28515625" style="6" customWidth="1"/>
    <col min="11509" max="11509" width="39.5703125" style="6" customWidth="1"/>
    <col min="11510" max="11531" width="6.28515625" style="6" customWidth="1"/>
    <col min="11532" max="11763" width="8.85546875" style="6"/>
    <col min="11764" max="11764" width="8.28515625" style="6" customWidth="1"/>
    <col min="11765" max="11765" width="39.5703125" style="6" customWidth="1"/>
    <col min="11766" max="11787" width="6.28515625" style="6" customWidth="1"/>
    <col min="11788" max="12019" width="8.85546875" style="6"/>
    <col min="12020" max="12020" width="8.28515625" style="6" customWidth="1"/>
    <col min="12021" max="12021" width="39.5703125" style="6" customWidth="1"/>
    <col min="12022" max="12043" width="6.28515625" style="6" customWidth="1"/>
    <col min="12044" max="12275" width="8.85546875" style="6"/>
    <col min="12276" max="12276" width="8.28515625" style="6" customWidth="1"/>
    <col min="12277" max="12277" width="39.5703125" style="6" customWidth="1"/>
    <col min="12278" max="12299" width="6.28515625" style="6" customWidth="1"/>
    <col min="12300" max="12531" width="8.85546875" style="6"/>
    <col min="12532" max="12532" width="8.28515625" style="6" customWidth="1"/>
    <col min="12533" max="12533" width="39.5703125" style="6" customWidth="1"/>
    <col min="12534" max="12555" width="6.28515625" style="6" customWidth="1"/>
    <col min="12556" max="12787" width="8.85546875" style="6"/>
    <col min="12788" max="12788" width="8.28515625" style="6" customWidth="1"/>
    <col min="12789" max="12789" width="39.5703125" style="6" customWidth="1"/>
    <col min="12790" max="12811" width="6.28515625" style="6" customWidth="1"/>
    <col min="12812" max="13043" width="8.85546875" style="6"/>
    <col min="13044" max="13044" width="8.28515625" style="6" customWidth="1"/>
    <col min="13045" max="13045" width="39.5703125" style="6" customWidth="1"/>
    <col min="13046" max="13067" width="6.28515625" style="6" customWidth="1"/>
    <col min="13068" max="13299" width="8.85546875" style="6"/>
    <col min="13300" max="13300" width="8.28515625" style="6" customWidth="1"/>
    <col min="13301" max="13301" width="39.5703125" style="6" customWidth="1"/>
    <col min="13302" max="13323" width="6.28515625" style="6" customWidth="1"/>
    <col min="13324" max="13555" width="8.85546875" style="6"/>
    <col min="13556" max="13556" width="8.28515625" style="6" customWidth="1"/>
    <col min="13557" max="13557" width="39.5703125" style="6" customWidth="1"/>
    <col min="13558" max="13579" width="6.28515625" style="6" customWidth="1"/>
    <col min="13580" max="13811" width="8.85546875" style="6"/>
    <col min="13812" max="13812" width="8.28515625" style="6" customWidth="1"/>
    <col min="13813" max="13813" width="39.5703125" style="6" customWidth="1"/>
    <col min="13814" max="13835" width="6.28515625" style="6" customWidth="1"/>
    <col min="13836" max="14067" width="8.85546875" style="6"/>
    <col min="14068" max="14068" width="8.28515625" style="6" customWidth="1"/>
    <col min="14069" max="14069" width="39.5703125" style="6" customWidth="1"/>
    <col min="14070" max="14091" width="6.28515625" style="6" customWidth="1"/>
    <col min="14092" max="14323" width="8.85546875" style="6"/>
    <col min="14324" max="14324" width="8.28515625" style="6" customWidth="1"/>
    <col min="14325" max="14325" width="39.5703125" style="6" customWidth="1"/>
    <col min="14326" max="14347" width="6.28515625" style="6" customWidth="1"/>
    <col min="14348" max="14579" width="8.85546875" style="6"/>
    <col min="14580" max="14580" width="8.28515625" style="6" customWidth="1"/>
    <col min="14581" max="14581" width="39.5703125" style="6" customWidth="1"/>
    <col min="14582" max="14603" width="6.28515625" style="6" customWidth="1"/>
    <col min="14604" max="14835" width="8.85546875" style="6"/>
    <col min="14836" max="14836" width="8.28515625" style="6" customWidth="1"/>
    <col min="14837" max="14837" width="39.5703125" style="6" customWidth="1"/>
    <col min="14838" max="14859" width="6.28515625" style="6" customWidth="1"/>
    <col min="14860" max="15091" width="8.85546875" style="6"/>
    <col min="15092" max="15092" width="8.28515625" style="6" customWidth="1"/>
    <col min="15093" max="15093" width="39.5703125" style="6" customWidth="1"/>
    <col min="15094" max="15115" width="6.28515625" style="6" customWidth="1"/>
    <col min="15116" max="15347" width="8.85546875" style="6"/>
    <col min="15348" max="15348" width="8.28515625" style="6" customWidth="1"/>
    <col min="15349" max="15349" width="39.5703125" style="6" customWidth="1"/>
    <col min="15350" max="15371" width="6.28515625" style="6" customWidth="1"/>
    <col min="15372" max="15603" width="8.85546875" style="6"/>
    <col min="15604" max="15604" width="8.28515625" style="6" customWidth="1"/>
    <col min="15605" max="15605" width="39.5703125" style="6" customWidth="1"/>
    <col min="15606" max="15627" width="6.28515625" style="6" customWidth="1"/>
    <col min="15628" max="15859" width="8.85546875" style="6"/>
    <col min="15860" max="15860" width="8.28515625" style="6" customWidth="1"/>
    <col min="15861" max="15861" width="39.5703125" style="6" customWidth="1"/>
    <col min="15862" max="15883" width="6.28515625" style="6" customWidth="1"/>
    <col min="15884" max="16115" width="8.85546875" style="6"/>
    <col min="16116" max="16116" width="8.28515625" style="6" customWidth="1"/>
    <col min="16117" max="16117" width="39.5703125" style="6" customWidth="1"/>
    <col min="16118" max="16139" width="6.28515625" style="6" customWidth="1"/>
    <col min="16140" max="16375" width="8.85546875" style="6"/>
    <col min="16376" max="16384" width="8.85546875" style="6" customWidth="1"/>
  </cols>
  <sheetData>
    <row r="1" spans="1:14" ht="15" customHeight="1">
      <c r="A1" s="46" t="s">
        <v>148</v>
      </c>
      <c r="B1" s="21"/>
      <c r="C1" s="2" t="s">
        <v>31</v>
      </c>
      <c r="D1" s="2"/>
      <c r="E1" s="2"/>
      <c r="F1" s="2"/>
      <c r="G1" s="2"/>
      <c r="H1" s="2"/>
      <c r="I1" s="2"/>
      <c r="J1" s="2"/>
    </row>
    <row r="2" spans="1:14" ht="15" customHeight="1"/>
    <row r="3" spans="1:14" ht="15" customHeight="1">
      <c r="A3" s="7" t="s">
        <v>34</v>
      </c>
      <c r="J3" s="2"/>
    </row>
    <row r="4" spans="1:14" ht="15" customHeight="1">
      <c r="C4" s="15"/>
      <c r="D4" s="15"/>
      <c r="E4" s="15"/>
      <c r="F4" s="15"/>
      <c r="G4" s="15"/>
      <c r="H4" s="15"/>
      <c r="I4" s="15"/>
      <c r="J4" s="15"/>
    </row>
    <row r="5" spans="1:14" ht="15" customHeight="1">
      <c r="A5" s="19" t="s">
        <v>150</v>
      </c>
      <c r="B5" s="22" t="s">
        <v>22</v>
      </c>
      <c r="C5" s="23" t="s">
        <v>281</v>
      </c>
      <c r="D5" s="23" t="s">
        <v>222</v>
      </c>
      <c r="E5" s="23" t="s">
        <v>395</v>
      </c>
      <c r="F5" s="23" t="s">
        <v>390</v>
      </c>
      <c r="G5" s="23" t="s">
        <v>128</v>
      </c>
      <c r="H5" s="23" t="s">
        <v>125</v>
      </c>
      <c r="I5" s="23" t="s">
        <v>338</v>
      </c>
      <c r="J5" s="23" t="s">
        <v>345</v>
      </c>
      <c r="K5" s="96" t="s">
        <v>32</v>
      </c>
    </row>
    <row r="6" spans="1:14" ht="15" customHeight="1">
      <c r="A6" s="75">
        <v>9801</v>
      </c>
      <c r="B6" s="101" t="s">
        <v>44</v>
      </c>
      <c r="C6" s="24"/>
      <c r="D6" s="24"/>
      <c r="E6" s="24"/>
      <c r="F6" s="24"/>
      <c r="G6" s="24"/>
      <c r="H6" s="24"/>
      <c r="I6" s="24"/>
      <c r="J6" s="24"/>
      <c r="K6" s="97">
        <f t="shared" ref="K6:K35" si="0">SUM(C6:J6)</f>
        <v>0</v>
      </c>
    </row>
    <row r="7" spans="1:14" ht="15" customHeight="1">
      <c r="A7" s="76">
        <v>9802</v>
      </c>
      <c r="B7" s="109" t="s">
        <v>45</v>
      </c>
      <c r="C7" s="25"/>
      <c r="D7" s="25"/>
      <c r="E7" s="25"/>
      <c r="F7" s="25"/>
      <c r="G7" s="25"/>
      <c r="H7" s="25"/>
      <c r="I7" s="25"/>
      <c r="J7" s="25"/>
      <c r="K7" s="98">
        <f t="shared" si="0"/>
        <v>0</v>
      </c>
    </row>
    <row r="8" spans="1:14" ht="15" customHeight="1">
      <c r="A8" s="76">
        <v>9803</v>
      </c>
      <c r="B8" s="109" t="s">
        <v>151</v>
      </c>
      <c r="C8" s="25"/>
      <c r="D8" s="25"/>
      <c r="E8" s="25"/>
      <c r="F8" s="25"/>
      <c r="G8" s="25"/>
      <c r="H8" s="25"/>
      <c r="I8" s="25"/>
      <c r="J8" s="25"/>
      <c r="K8" s="98">
        <f t="shared" si="0"/>
        <v>0</v>
      </c>
      <c r="N8" s="93"/>
    </row>
    <row r="9" spans="1:14" ht="15" customHeight="1">
      <c r="A9" s="76">
        <v>9804</v>
      </c>
      <c r="B9" s="109" t="s">
        <v>152</v>
      </c>
      <c r="C9" s="25"/>
      <c r="D9" s="25"/>
      <c r="E9" s="25"/>
      <c r="F9" s="25"/>
      <c r="G9" s="25"/>
      <c r="H9" s="25">
        <v>1</v>
      </c>
      <c r="I9" s="25"/>
      <c r="J9" s="25"/>
      <c r="K9" s="98">
        <f t="shared" si="0"/>
        <v>1</v>
      </c>
      <c r="N9" s="93"/>
    </row>
    <row r="10" spans="1:14" ht="15" customHeight="1">
      <c r="A10" s="76">
        <v>9805</v>
      </c>
      <c r="B10" s="109" t="s">
        <v>26</v>
      </c>
      <c r="C10" s="25"/>
      <c r="D10" s="25"/>
      <c r="E10" s="25"/>
      <c r="F10" s="25"/>
      <c r="G10" s="25"/>
      <c r="H10" s="25"/>
      <c r="I10" s="25"/>
      <c r="J10" s="25"/>
      <c r="K10" s="98">
        <f t="shared" si="0"/>
        <v>0</v>
      </c>
      <c r="N10" s="93"/>
    </row>
    <row r="11" spans="1:14" ht="15" customHeight="1">
      <c r="A11" s="76">
        <v>9806</v>
      </c>
      <c r="B11" s="109" t="s">
        <v>153</v>
      </c>
      <c r="C11" s="25" t="s">
        <v>33</v>
      </c>
      <c r="D11" s="25"/>
      <c r="E11" s="25">
        <v>1</v>
      </c>
      <c r="F11" s="25">
        <v>1</v>
      </c>
      <c r="G11" s="25"/>
      <c r="H11" s="25">
        <v>1</v>
      </c>
      <c r="I11" s="25"/>
      <c r="J11" s="25">
        <v>1</v>
      </c>
      <c r="K11" s="98">
        <f t="shared" si="0"/>
        <v>4</v>
      </c>
      <c r="N11" s="93"/>
    </row>
    <row r="12" spans="1:14" ht="15" customHeight="1">
      <c r="A12" s="76">
        <v>9807</v>
      </c>
      <c r="B12" s="109" t="s">
        <v>157</v>
      </c>
      <c r="C12" s="25">
        <v>1</v>
      </c>
      <c r="D12" s="25"/>
      <c r="E12" s="25">
        <v>1</v>
      </c>
      <c r="F12" s="25">
        <v>1</v>
      </c>
      <c r="G12" s="25"/>
      <c r="H12" s="25">
        <v>1</v>
      </c>
      <c r="I12" s="25"/>
      <c r="J12" s="25">
        <v>1</v>
      </c>
      <c r="K12" s="98">
        <f t="shared" si="0"/>
        <v>5</v>
      </c>
      <c r="N12" s="93"/>
    </row>
    <row r="13" spans="1:14" ht="15" customHeight="1">
      <c r="A13" s="76">
        <v>9808</v>
      </c>
      <c r="B13" s="109" t="s">
        <v>157</v>
      </c>
      <c r="C13" s="25">
        <v>1</v>
      </c>
      <c r="D13" s="25"/>
      <c r="E13" s="25"/>
      <c r="F13" s="25">
        <v>1</v>
      </c>
      <c r="G13" s="25"/>
      <c r="H13" s="25">
        <v>1</v>
      </c>
      <c r="I13" s="25"/>
      <c r="J13" s="25"/>
      <c r="K13" s="98">
        <f t="shared" si="0"/>
        <v>3</v>
      </c>
      <c r="N13" s="93"/>
    </row>
    <row r="14" spans="1:14" ht="15" customHeight="1">
      <c r="A14" s="76">
        <v>9809</v>
      </c>
      <c r="B14" s="109" t="s">
        <v>157</v>
      </c>
      <c r="C14" s="25">
        <v>1</v>
      </c>
      <c r="D14" s="25"/>
      <c r="E14" s="25">
        <v>1</v>
      </c>
      <c r="F14" s="25">
        <v>1</v>
      </c>
      <c r="G14" s="25"/>
      <c r="H14" s="25">
        <v>1</v>
      </c>
      <c r="I14" s="25"/>
      <c r="J14" s="25"/>
      <c r="K14" s="98">
        <f t="shared" si="0"/>
        <v>4</v>
      </c>
      <c r="N14" s="93"/>
    </row>
    <row r="15" spans="1:14" ht="15" customHeight="1">
      <c r="A15" s="77">
        <v>9810</v>
      </c>
      <c r="B15" s="116" t="s">
        <v>157</v>
      </c>
      <c r="C15" s="26">
        <v>1</v>
      </c>
      <c r="D15" s="26"/>
      <c r="E15" s="26">
        <v>1</v>
      </c>
      <c r="F15" s="26">
        <v>1</v>
      </c>
      <c r="G15" s="26"/>
      <c r="H15" s="26">
        <v>1</v>
      </c>
      <c r="I15" s="26"/>
      <c r="J15" s="26">
        <v>1</v>
      </c>
      <c r="K15" s="99">
        <f t="shared" si="0"/>
        <v>5</v>
      </c>
      <c r="N15" s="93"/>
    </row>
    <row r="16" spans="1:14" ht="15" customHeight="1">
      <c r="A16" s="75">
        <v>9811</v>
      </c>
      <c r="B16" s="101" t="s">
        <v>153</v>
      </c>
      <c r="C16" s="24">
        <v>1</v>
      </c>
      <c r="D16" s="24"/>
      <c r="E16" s="24">
        <v>1</v>
      </c>
      <c r="F16" s="24">
        <v>1</v>
      </c>
      <c r="G16" s="24"/>
      <c r="H16" s="24">
        <v>1</v>
      </c>
      <c r="I16" s="24"/>
      <c r="J16" s="24"/>
      <c r="K16" s="97">
        <f t="shared" si="0"/>
        <v>4</v>
      </c>
    </row>
    <row r="17" spans="1:11" ht="15" customHeight="1">
      <c r="A17" s="76">
        <v>9812</v>
      </c>
      <c r="B17" s="109" t="s">
        <v>164</v>
      </c>
      <c r="C17" s="25">
        <v>1</v>
      </c>
      <c r="D17" s="25"/>
      <c r="E17" s="25"/>
      <c r="F17" s="25">
        <v>1</v>
      </c>
      <c r="G17" s="25"/>
      <c r="H17" s="25">
        <v>1</v>
      </c>
      <c r="I17" s="25">
        <v>1</v>
      </c>
      <c r="J17" s="25"/>
      <c r="K17" s="98">
        <f t="shared" si="0"/>
        <v>4</v>
      </c>
    </row>
    <row r="18" spans="1:11" ht="15" customHeight="1">
      <c r="A18" s="76">
        <v>9813</v>
      </c>
      <c r="B18" s="109" t="s">
        <v>167</v>
      </c>
      <c r="C18" s="25"/>
      <c r="D18" s="25"/>
      <c r="E18" s="25"/>
      <c r="F18" s="25">
        <v>1</v>
      </c>
      <c r="G18" s="25"/>
      <c r="H18" s="25">
        <v>1</v>
      </c>
      <c r="I18" s="25"/>
      <c r="J18" s="25">
        <v>1</v>
      </c>
      <c r="K18" s="98">
        <f t="shared" si="0"/>
        <v>3</v>
      </c>
    </row>
    <row r="19" spans="1:11" ht="15" customHeight="1">
      <c r="A19" s="76">
        <v>9814</v>
      </c>
      <c r="B19" s="109" t="s">
        <v>169</v>
      </c>
      <c r="C19" s="25" t="s">
        <v>33</v>
      </c>
      <c r="D19" s="25"/>
      <c r="E19" s="25"/>
      <c r="F19" s="25"/>
      <c r="G19" s="25"/>
      <c r="H19" s="25">
        <v>1</v>
      </c>
      <c r="I19" s="25"/>
      <c r="J19" s="25">
        <v>1</v>
      </c>
      <c r="K19" s="98">
        <f t="shared" si="0"/>
        <v>2</v>
      </c>
    </row>
    <row r="20" spans="1:11" ht="15" customHeight="1">
      <c r="A20" s="76">
        <v>9815</v>
      </c>
      <c r="B20" s="109" t="s">
        <v>171</v>
      </c>
      <c r="C20" s="25">
        <v>1</v>
      </c>
      <c r="D20" s="25"/>
      <c r="E20" s="25"/>
      <c r="F20" s="25">
        <v>1</v>
      </c>
      <c r="G20" s="25"/>
      <c r="H20" s="25">
        <v>1</v>
      </c>
      <c r="I20" s="25"/>
      <c r="J20" s="25">
        <v>1</v>
      </c>
      <c r="K20" s="98">
        <f t="shared" si="0"/>
        <v>4</v>
      </c>
    </row>
    <row r="21" spans="1:11" ht="15" customHeight="1">
      <c r="A21" s="76">
        <v>9816</v>
      </c>
      <c r="B21" s="109" t="s">
        <v>173</v>
      </c>
      <c r="C21" s="25">
        <v>1</v>
      </c>
      <c r="D21" s="25">
        <v>1</v>
      </c>
      <c r="E21" s="25"/>
      <c r="F21" s="25">
        <v>1</v>
      </c>
      <c r="G21" s="25"/>
      <c r="H21" s="25">
        <v>1</v>
      </c>
      <c r="I21" s="25">
        <v>1</v>
      </c>
      <c r="J21" s="25">
        <v>1</v>
      </c>
      <c r="K21" s="98">
        <f t="shared" si="0"/>
        <v>6</v>
      </c>
    </row>
    <row r="22" spans="1:11" ht="15" customHeight="1">
      <c r="A22" s="76">
        <v>9817</v>
      </c>
      <c r="B22" s="109" t="s">
        <v>175</v>
      </c>
      <c r="C22" s="25" t="s">
        <v>33</v>
      </c>
      <c r="D22" s="25"/>
      <c r="E22" s="25"/>
      <c r="F22" s="25">
        <v>1</v>
      </c>
      <c r="G22" s="25"/>
      <c r="H22" s="25"/>
      <c r="I22" s="25">
        <v>1</v>
      </c>
      <c r="J22" s="25">
        <v>1</v>
      </c>
      <c r="K22" s="98">
        <f t="shared" si="0"/>
        <v>3</v>
      </c>
    </row>
    <row r="23" spans="1:11" ht="15" customHeight="1">
      <c r="A23" s="76">
        <v>9818</v>
      </c>
      <c r="B23" s="109" t="s">
        <v>178</v>
      </c>
      <c r="C23" s="25" t="s">
        <v>33</v>
      </c>
      <c r="D23" s="25">
        <v>1</v>
      </c>
      <c r="E23" s="25"/>
      <c r="F23" s="25">
        <v>1</v>
      </c>
      <c r="G23" s="25">
        <v>1</v>
      </c>
      <c r="H23" s="25"/>
      <c r="I23" s="25">
        <v>1</v>
      </c>
      <c r="J23" s="25">
        <v>1</v>
      </c>
      <c r="K23" s="98">
        <f t="shared" si="0"/>
        <v>5</v>
      </c>
    </row>
    <row r="24" spans="1:11" ht="15" customHeight="1">
      <c r="A24" s="76">
        <v>9819</v>
      </c>
      <c r="B24" s="109" t="s">
        <v>181</v>
      </c>
      <c r="C24" s="25" t="s">
        <v>33</v>
      </c>
      <c r="D24" s="25">
        <v>1</v>
      </c>
      <c r="E24" s="25">
        <v>1</v>
      </c>
      <c r="F24" s="25">
        <v>1</v>
      </c>
      <c r="G24" s="25"/>
      <c r="H24" s="25">
        <v>1</v>
      </c>
      <c r="I24" s="25"/>
      <c r="J24" s="25"/>
      <c r="K24" s="98">
        <f t="shared" si="0"/>
        <v>4</v>
      </c>
    </row>
    <row r="25" spans="1:11" ht="15" customHeight="1">
      <c r="A25" s="77">
        <v>9820</v>
      </c>
      <c r="B25" s="116" t="s">
        <v>184</v>
      </c>
      <c r="C25" s="26" t="s">
        <v>33</v>
      </c>
      <c r="D25" s="26">
        <v>1</v>
      </c>
      <c r="E25" s="26"/>
      <c r="F25" s="26">
        <v>1</v>
      </c>
      <c r="G25" s="26"/>
      <c r="H25" s="26">
        <v>1</v>
      </c>
      <c r="I25" s="26">
        <v>1</v>
      </c>
      <c r="J25" s="26">
        <v>1</v>
      </c>
      <c r="K25" s="99">
        <f t="shared" si="0"/>
        <v>5</v>
      </c>
    </row>
    <row r="26" spans="1:11" ht="15" customHeight="1">
      <c r="A26" s="75">
        <v>9821</v>
      </c>
      <c r="B26" s="101" t="s">
        <v>184</v>
      </c>
      <c r="C26" s="24">
        <v>1</v>
      </c>
      <c r="D26" s="24"/>
      <c r="E26" s="24">
        <v>1</v>
      </c>
      <c r="F26" s="24">
        <v>1</v>
      </c>
      <c r="G26" s="24"/>
      <c r="H26" s="24">
        <v>1</v>
      </c>
      <c r="I26" s="24"/>
      <c r="J26" s="24"/>
      <c r="K26" s="97">
        <f t="shared" si="0"/>
        <v>4</v>
      </c>
    </row>
    <row r="27" spans="1:11" ht="15" customHeight="1">
      <c r="A27" s="76">
        <v>9822</v>
      </c>
      <c r="B27" s="109" t="s">
        <v>188</v>
      </c>
      <c r="C27" s="25"/>
      <c r="D27" s="25"/>
      <c r="E27" s="25"/>
      <c r="F27" s="25">
        <v>1</v>
      </c>
      <c r="G27" s="25"/>
      <c r="H27" s="25"/>
      <c r="I27" s="25"/>
      <c r="J27" s="25">
        <v>1</v>
      </c>
      <c r="K27" s="98">
        <f t="shared" si="0"/>
        <v>2</v>
      </c>
    </row>
    <row r="28" spans="1:11" ht="15" customHeight="1">
      <c r="A28" s="76">
        <v>9823</v>
      </c>
      <c r="B28" s="109" t="s">
        <v>191</v>
      </c>
      <c r="C28" s="25">
        <v>1</v>
      </c>
      <c r="D28" s="25"/>
      <c r="E28" s="25"/>
      <c r="F28" s="25">
        <v>1</v>
      </c>
      <c r="G28" s="25">
        <v>1</v>
      </c>
      <c r="H28" s="25">
        <v>1</v>
      </c>
      <c r="I28" s="25">
        <v>1</v>
      </c>
      <c r="J28" s="25"/>
      <c r="K28" s="98">
        <f t="shared" si="0"/>
        <v>5</v>
      </c>
    </row>
    <row r="29" spans="1:11" ht="15" customHeight="1">
      <c r="A29" s="76">
        <v>9824</v>
      </c>
      <c r="B29" s="109" t="s">
        <v>194</v>
      </c>
      <c r="C29" s="25">
        <v>1</v>
      </c>
      <c r="D29" s="25"/>
      <c r="E29" s="25"/>
      <c r="F29" s="25">
        <v>1</v>
      </c>
      <c r="G29" s="25"/>
      <c r="H29" s="25"/>
      <c r="I29" s="25"/>
      <c r="J29" s="25"/>
      <c r="K29" s="98">
        <f t="shared" si="0"/>
        <v>2</v>
      </c>
    </row>
    <row r="30" spans="1:11" ht="15" customHeight="1">
      <c r="A30" s="76">
        <v>9825</v>
      </c>
      <c r="B30" s="109" t="s">
        <v>197</v>
      </c>
      <c r="C30" s="25" t="s">
        <v>33</v>
      </c>
      <c r="D30" s="25"/>
      <c r="E30" s="25"/>
      <c r="F30" s="25">
        <v>1</v>
      </c>
      <c r="G30" s="25"/>
      <c r="H30" s="25">
        <v>1</v>
      </c>
      <c r="I30" s="25"/>
      <c r="J30" s="25"/>
      <c r="K30" s="98">
        <f t="shared" si="0"/>
        <v>2</v>
      </c>
    </row>
    <row r="31" spans="1:11" ht="15" customHeight="1">
      <c r="A31" s="76">
        <v>9826</v>
      </c>
      <c r="B31" s="109" t="s">
        <v>201</v>
      </c>
      <c r="C31" s="25" t="s">
        <v>33</v>
      </c>
      <c r="D31" s="25"/>
      <c r="E31" s="25"/>
      <c r="F31" s="25">
        <v>1</v>
      </c>
      <c r="G31" s="25"/>
      <c r="H31" s="25">
        <v>1</v>
      </c>
      <c r="I31" s="25"/>
      <c r="J31" s="25">
        <v>1</v>
      </c>
      <c r="K31" s="98">
        <f t="shared" si="0"/>
        <v>3</v>
      </c>
    </row>
    <row r="32" spans="1:11" ht="15" customHeight="1">
      <c r="A32" s="76">
        <v>9827</v>
      </c>
      <c r="B32" s="109" t="s">
        <v>204</v>
      </c>
      <c r="C32" s="25"/>
      <c r="D32" s="25"/>
      <c r="E32" s="25"/>
      <c r="F32" s="25">
        <v>1</v>
      </c>
      <c r="G32" s="25"/>
      <c r="H32" s="25">
        <v>1</v>
      </c>
      <c r="I32" s="25"/>
      <c r="J32" s="25"/>
      <c r="K32" s="98">
        <f t="shared" si="0"/>
        <v>2</v>
      </c>
    </row>
    <row r="33" spans="1:11" ht="15" customHeight="1">
      <c r="A33" s="76">
        <v>9828</v>
      </c>
      <c r="B33" s="109" t="s">
        <v>206</v>
      </c>
      <c r="C33" s="25" t="s">
        <v>33</v>
      </c>
      <c r="D33" s="25">
        <v>1</v>
      </c>
      <c r="E33" s="25"/>
      <c r="F33" s="25">
        <v>1</v>
      </c>
      <c r="G33" s="25"/>
      <c r="H33" s="25">
        <v>1</v>
      </c>
      <c r="I33" s="25"/>
      <c r="J33" s="25"/>
      <c r="K33" s="98">
        <f t="shared" si="0"/>
        <v>3</v>
      </c>
    </row>
    <row r="34" spans="1:11" ht="15" customHeight="1">
      <c r="A34" s="76">
        <v>9829</v>
      </c>
      <c r="B34" s="109" t="s">
        <v>209</v>
      </c>
      <c r="C34" s="25" t="s">
        <v>33</v>
      </c>
      <c r="D34" s="25">
        <v>1</v>
      </c>
      <c r="E34" s="25"/>
      <c r="F34" s="25"/>
      <c r="G34" s="25"/>
      <c r="H34" s="25">
        <v>1</v>
      </c>
      <c r="I34" s="25"/>
      <c r="J34" s="25">
        <v>1</v>
      </c>
      <c r="K34" s="98">
        <f t="shared" si="0"/>
        <v>3</v>
      </c>
    </row>
    <row r="35" spans="1:11" ht="15" customHeight="1">
      <c r="A35" s="77">
        <v>9830</v>
      </c>
      <c r="B35" s="116" t="s">
        <v>211</v>
      </c>
      <c r="C35" s="26" t="s">
        <v>33</v>
      </c>
      <c r="D35" s="26"/>
      <c r="E35" s="26"/>
      <c r="F35" s="26">
        <v>1</v>
      </c>
      <c r="G35" s="26"/>
      <c r="H35" s="26">
        <v>1</v>
      </c>
      <c r="I35" s="26"/>
      <c r="J35" s="26"/>
      <c r="K35" s="99">
        <f t="shared" si="0"/>
        <v>2</v>
      </c>
    </row>
    <row r="36" spans="1:11" s="2" customFormat="1" ht="15" customHeight="1">
      <c r="A36" s="16" t="s">
        <v>32</v>
      </c>
      <c r="C36" s="15">
        <f t="shared" ref="C36:J36" si="1">SUM(C6:C35)</f>
        <v>11</v>
      </c>
      <c r="D36" s="15">
        <f t="shared" si="1"/>
        <v>6</v>
      </c>
      <c r="E36" s="15">
        <f t="shared" si="1"/>
        <v>7</v>
      </c>
      <c r="F36" s="15">
        <f t="shared" si="1"/>
        <v>23</v>
      </c>
      <c r="G36" s="15">
        <f t="shared" si="1"/>
        <v>2</v>
      </c>
      <c r="H36" s="15">
        <f t="shared" si="1"/>
        <v>22</v>
      </c>
      <c r="I36" s="15">
        <f t="shared" si="1"/>
        <v>6</v>
      </c>
      <c r="J36" s="15">
        <f t="shared" si="1"/>
        <v>13</v>
      </c>
      <c r="K36" s="15">
        <f>SUM(K6:K35)</f>
        <v>90</v>
      </c>
    </row>
    <row r="37" spans="1:11" s="2" customFormat="1" ht="15" customHeight="1">
      <c r="A37" s="16" t="s">
        <v>26</v>
      </c>
      <c r="C37" s="16" t="s">
        <v>277</v>
      </c>
      <c r="D37" s="16"/>
      <c r="E37" s="16"/>
      <c r="F37" s="16"/>
      <c r="G37" s="16"/>
      <c r="H37" s="16"/>
      <c r="I37" s="16"/>
      <c r="J37" s="16" t="s">
        <v>344</v>
      </c>
      <c r="K37" s="15"/>
    </row>
    <row r="38" spans="1:11" ht="15" customHeight="1">
      <c r="C38" s="13"/>
      <c r="D38" s="13"/>
      <c r="E38" s="13"/>
      <c r="F38" s="13"/>
      <c r="G38" s="13"/>
      <c r="H38" s="13"/>
      <c r="I38" s="13"/>
      <c r="J38" s="13"/>
      <c r="K38" s="13"/>
    </row>
    <row r="39" spans="1:11" ht="15" customHeight="1"/>
    <row r="40" spans="1:11" ht="15" customHeight="1"/>
    <row r="41" spans="1:11" ht="15" customHeight="1"/>
    <row r="42" spans="1:11" ht="15" customHeight="1"/>
    <row r="43" spans="1:11" ht="15" customHeight="1"/>
    <row r="44" spans="1:11" ht="15" customHeight="1"/>
    <row r="45" spans="1:11" ht="15" customHeight="1"/>
    <row r="46" spans="1:11" ht="15" customHeight="1"/>
    <row r="47" spans="1:11" ht="15" customHeight="1"/>
    <row r="48" spans="1:1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13EF7-9786-44CF-A44F-3F0CEB99FEE3}">
  <dimension ref="A1:BJ3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U37" sqref="AU37"/>
    </sheetView>
  </sheetViews>
  <sheetFormatPr defaultRowHeight="15.6" customHeight="1"/>
  <cols>
    <col min="1" max="1" width="9.5703125" style="14" customWidth="1"/>
    <col min="2" max="2" width="20.42578125" style="6" customWidth="1"/>
    <col min="3" max="38" width="5.7109375" style="6" customWidth="1"/>
    <col min="39" max="39" width="6.28515625" style="6" customWidth="1"/>
    <col min="40" max="42" width="5.7109375" style="6" customWidth="1"/>
    <col min="43" max="43" width="6.28515625" style="6" customWidth="1"/>
    <col min="44" max="48" width="5.7109375" style="6" customWidth="1"/>
    <col min="49" max="49" width="6.28515625" style="6" customWidth="1"/>
    <col min="50" max="50" width="5.7109375" style="6" customWidth="1"/>
    <col min="51" max="51" width="6.28515625" style="6" customWidth="1"/>
    <col min="52" max="52" width="5.7109375" style="6" customWidth="1"/>
    <col min="53" max="53" width="8.85546875" style="6"/>
    <col min="54" max="54" width="10.28515625" style="6" customWidth="1"/>
    <col min="55" max="62" width="5.7109375" style="6" customWidth="1"/>
    <col min="63" max="255" width="8.85546875" style="6"/>
    <col min="256" max="256" width="7.7109375" style="6" customWidth="1"/>
    <col min="257" max="257" width="29.28515625" style="6" customWidth="1"/>
    <col min="258" max="293" width="5.7109375" style="6" customWidth="1"/>
    <col min="294" max="294" width="8.85546875" style="6"/>
    <col min="295" max="295" width="8.5703125" style="6" customWidth="1"/>
    <col min="296" max="303" width="6.7109375" style="6" customWidth="1"/>
    <col min="304" max="511" width="8.85546875" style="6"/>
    <col min="512" max="512" width="7.7109375" style="6" customWidth="1"/>
    <col min="513" max="513" width="29.28515625" style="6" customWidth="1"/>
    <col min="514" max="549" width="5.7109375" style="6" customWidth="1"/>
    <col min="550" max="550" width="8.85546875" style="6"/>
    <col min="551" max="551" width="8.5703125" style="6" customWidth="1"/>
    <col min="552" max="559" width="6.7109375" style="6" customWidth="1"/>
    <col min="560" max="767" width="8.85546875" style="6"/>
    <col min="768" max="768" width="7.7109375" style="6" customWidth="1"/>
    <col min="769" max="769" width="29.28515625" style="6" customWidth="1"/>
    <col min="770" max="805" width="5.7109375" style="6" customWidth="1"/>
    <col min="806" max="806" width="8.85546875" style="6"/>
    <col min="807" max="807" width="8.5703125" style="6" customWidth="1"/>
    <col min="808" max="815" width="6.7109375" style="6" customWidth="1"/>
    <col min="816" max="1023" width="8.85546875" style="6"/>
    <col min="1024" max="1024" width="7.7109375" style="6" customWidth="1"/>
    <col min="1025" max="1025" width="29.28515625" style="6" customWidth="1"/>
    <col min="1026" max="1061" width="5.7109375" style="6" customWidth="1"/>
    <col min="1062" max="1062" width="8.85546875" style="6"/>
    <col min="1063" max="1063" width="8.5703125" style="6" customWidth="1"/>
    <col min="1064" max="1071" width="6.7109375" style="6" customWidth="1"/>
    <col min="1072" max="1279" width="8.85546875" style="6"/>
    <col min="1280" max="1280" width="7.7109375" style="6" customWidth="1"/>
    <col min="1281" max="1281" width="29.28515625" style="6" customWidth="1"/>
    <col min="1282" max="1317" width="5.7109375" style="6" customWidth="1"/>
    <col min="1318" max="1318" width="8.85546875" style="6"/>
    <col min="1319" max="1319" width="8.5703125" style="6" customWidth="1"/>
    <col min="1320" max="1327" width="6.7109375" style="6" customWidth="1"/>
    <col min="1328" max="1535" width="8.85546875" style="6"/>
    <col min="1536" max="1536" width="7.7109375" style="6" customWidth="1"/>
    <col min="1537" max="1537" width="29.28515625" style="6" customWidth="1"/>
    <col min="1538" max="1573" width="5.7109375" style="6" customWidth="1"/>
    <col min="1574" max="1574" width="8.85546875" style="6"/>
    <col min="1575" max="1575" width="8.5703125" style="6" customWidth="1"/>
    <col min="1576" max="1583" width="6.7109375" style="6" customWidth="1"/>
    <col min="1584" max="1791" width="8.85546875" style="6"/>
    <col min="1792" max="1792" width="7.7109375" style="6" customWidth="1"/>
    <col min="1793" max="1793" width="29.28515625" style="6" customWidth="1"/>
    <col min="1794" max="1829" width="5.7109375" style="6" customWidth="1"/>
    <col min="1830" max="1830" width="8.85546875" style="6"/>
    <col min="1831" max="1831" width="8.5703125" style="6" customWidth="1"/>
    <col min="1832" max="1839" width="6.7109375" style="6" customWidth="1"/>
    <col min="1840" max="2047" width="8.85546875" style="6"/>
    <col min="2048" max="2048" width="7.7109375" style="6" customWidth="1"/>
    <col min="2049" max="2049" width="29.28515625" style="6" customWidth="1"/>
    <col min="2050" max="2085" width="5.7109375" style="6" customWidth="1"/>
    <col min="2086" max="2086" width="8.85546875" style="6"/>
    <col min="2087" max="2087" width="8.5703125" style="6" customWidth="1"/>
    <col min="2088" max="2095" width="6.7109375" style="6" customWidth="1"/>
    <col min="2096" max="2303" width="8.85546875" style="6"/>
    <col min="2304" max="2304" width="7.7109375" style="6" customWidth="1"/>
    <col min="2305" max="2305" width="29.28515625" style="6" customWidth="1"/>
    <col min="2306" max="2341" width="5.7109375" style="6" customWidth="1"/>
    <col min="2342" max="2342" width="8.85546875" style="6"/>
    <col min="2343" max="2343" width="8.5703125" style="6" customWidth="1"/>
    <col min="2344" max="2351" width="6.7109375" style="6" customWidth="1"/>
    <col min="2352" max="2559" width="8.85546875" style="6"/>
    <col min="2560" max="2560" width="7.7109375" style="6" customWidth="1"/>
    <col min="2561" max="2561" width="29.28515625" style="6" customWidth="1"/>
    <col min="2562" max="2597" width="5.7109375" style="6" customWidth="1"/>
    <col min="2598" max="2598" width="8.85546875" style="6"/>
    <col min="2599" max="2599" width="8.5703125" style="6" customWidth="1"/>
    <col min="2600" max="2607" width="6.7109375" style="6" customWidth="1"/>
    <col min="2608" max="2815" width="8.85546875" style="6"/>
    <col min="2816" max="2816" width="7.7109375" style="6" customWidth="1"/>
    <col min="2817" max="2817" width="29.28515625" style="6" customWidth="1"/>
    <col min="2818" max="2853" width="5.7109375" style="6" customWidth="1"/>
    <col min="2854" max="2854" width="8.85546875" style="6"/>
    <col min="2855" max="2855" width="8.5703125" style="6" customWidth="1"/>
    <col min="2856" max="2863" width="6.7109375" style="6" customWidth="1"/>
    <col min="2864" max="3071" width="8.85546875" style="6"/>
    <col min="3072" max="3072" width="7.7109375" style="6" customWidth="1"/>
    <col min="3073" max="3073" width="29.28515625" style="6" customWidth="1"/>
    <col min="3074" max="3109" width="5.7109375" style="6" customWidth="1"/>
    <col min="3110" max="3110" width="8.85546875" style="6"/>
    <col min="3111" max="3111" width="8.5703125" style="6" customWidth="1"/>
    <col min="3112" max="3119" width="6.7109375" style="6" customWidth="1"/>
    <col min="3120" max="3327" width="8.85546875" style="6"/>
    <col min="3328" max="3328" width="7.7109375" style="6" customWidth="1"/>
    <col min="3329" max="3329" width="29.28515625" style="6" customWidth="1"/>
    <col min="3330" max="3365" width="5.7109375" style="6" customWidth="1"/>
    <col min="3366" max="3366" width="8.85546875" style="6"/>
    <col min="3367" max="3367" width="8.5703125" style="6" customWidth="1"/>
    <col min="3368" max="3375" width="6.7109375" style="6" customWidth="1"/>
    <col min="3376" max="3583" width="8.85546875" style="6"/>
    <col min="3584" max="3584" width="7.7109375" style="6" customWidth="1"/>
    <col min="3585" max="3585" width="29.28515625" style="6" customWidth="1"/>
    <col min="3586" max="3621" width="5.7109375" style="6" customWidth="1"/>
    <col min="3622" max="3622" width="8.85546875" style="6"/>
    <col min="3623" max="3623" width="8.5703125" style="6" customWidth="1"/>
    <col min="3624" max="3631" width="6.7109375" style="6" customWidth="1"/>
    <col min="3632" max="3839" width="8.85546875" style="6"/>
    <col min="3840" max="3840" width="7.7109375" style="6" customWidth="1"/>
    <col min="3841" max="3841" width="29.28515625" style="6" customWidth="1"/>
    <col min="3842" max="3877" width="5.7109375" style="6" customWidth="1"/>
    <col min="3878" max="3878" width="8.85546875" style="6"/>
    <col min="3879" max="3879" width="8.5703125" style="6" customWidth="1"/>
    <col min="3880" max="3887" width="6.7109375" style="6" customWidth="1"/>
    <col min="3888" max="4095" width="8.85546875" style="6"/>
    <col min="4096" max="4096" width="7.7109375" style="6" customWidth="1"/>
    <col min="4097" max="4097" width="29.28515625" style="6" customWidth="1"/>
    <col min="4098" max="4133" width="5.7109375" style="6" customWidth="1"/>
    <col min="4134" max="4134" width="8.85546875" style="6"/>
    <col min="4135" max="4135" width="8.5703125" style="6" customWidth="1"/>
    <col min="4136" max="4143" width="6.7109375" style="6" customWidth="1"/>
    <col min="4144" max="4351" width="8.85546875" style="6"/>
    <col min="4352" max="4352" width="7.7109375" style="6" customWidth="1"/>
    <col min="4353" max="4353" width="29.28515625" style="6" customWidth="1"/>
    <col min="4354" max="4389" width="5.7109375" style="6" customWidth="1"/>
    <col min="4390" max="4390" width="8.85546875" style="6"/>
    <col min="4391" max="4391" width="8.5703125" style="6" customWidth="1"/>
    <col min="4392" max="4399" width="6.7109375" style="6" customWidth="1"/>
    <col min="4400" max="4607" width="8.85546875" style="6"/>
    <col min="4608" max="4608" width="7.7109375" style="6" customWidth="1"/>
    <col min="4609" max="4609" width="29.28515625" style="6" customWidth="1"/>
    <col min="4610" max="4645" width="5.7109375" style="6" customWidth="1"/>
    <col min="4646" max="4646" width="8.85546875" style="6"/>
    <col min="4647" max="4647" width="8.5703125" style="6" customWidth="1"/>
    <col min="4648" max="4655" width="6.7109375" style="6" customWidth="1"/>
    <col min="4656" max="4863" width="8.85546875" style="6"/>
    <col min="4864" max="4864" width="7.7109375" style="6" customWidth="1"/>
    <col min="4865" max="4865" width="29.28515625" style="6" customWidth="1"/>
    <col min="4866" max="4901" width="5.7109375" style="6" customWidth="1"/>
    <col min="4902" max="4902" width="8.85546875" style="6"/>
    <col min="4903" max="4903" width="8.5703125" style="6" customWidth="1"/>
    <col min="4904" max="4911" width="6.7109375" style="6" customWidth="1"/>
    <col min="4912" max="5119" width="8.85546875" style="6"/>
    <col min="5120" max="5120" width="7.7109375" style="6" customWidth="1"/>
    <col min="5121" max="5121" width="29.28515625" style="6" customWidth="1"/>
    <col min="5122" max="5157" width="5.7109375" style="6" customWidth="1"/>
    <col min="5158" max="5158" width="8.85546875" style="6"/>
    <col min="5159" max="5159" width="8.5703125" style="6" customWidth="1"/>
    <col min="5160" max="5167" width="6.7109375" style="6" customWidth="1"/>
    <col min="5168" max="5375" width="8.85546875" style="6"/>
    <col min="5376" max="5376" width="7.7109375" style="6" customWidth="1"/>
    <col min="5377" max="5377" width="29.28515625" style="6" customWidth="1"/>
    <col min="5378" max="5413" width="5.7109375" style="6" customWidth="1"/>
    <col min="5414" max="5414" width="8.85546875" style="6"/>
    <col min="5415" max="5415" width="8.5703125" style="6" customWidth="1"/>
    <col min="5416" max="5423" width="6.7109375" style="6" customWidth="1"/>
    <col min="5424" max="5631" width="8.85546875" style="6"/>
    <col min="5632" max="5632" width="7.7109375" style="6" customWidth="1"/>
    <col min="5633" max="5633" width="29.28515625" style="6" customWidth="1"/>
    <col min="5634" max="5669" width="5.7109375" style="6" customWidth="1"/>
    <col min="5670" max="5670" width="8.85546875" style="6"/>
    <col min="5671" max="5671" width="8.5703125" style="6" customWidth="1"/>
    <col min="5672" max="5679" width="6.7109375" style="6" customWidth="1"/>
    <col min="5680" max="5887" width="8.85546875" style="6"/>
    <col min="5888" max="5888" width="7.7109375" style="6" customWidth="1"/>
    <col min="5889" max="5889" width="29.28515625" style="6" customWidth="1"/>
    <col min="5890" max="5925" width="5.7109375" style="6" customWidth="1"/>
    <col min="5926" max="5926" width="8.85546875" style="6"/>
    <col min="5927" max="5927" width="8.5703125" style="6" customWidth="1"/>
    <col min="5928" max="5935" width="6.7109375" style="6" customWidth="1"/>
    <col min="5936" max="6143" width="8.85546875" style="6"/>
    <col min="6144" max="6144" width="7.7109375" style="6" customWidth="1"/>
    <col min="6145" max="6145" width="29.28515625" style="6" customWidth="1"/>
    <col min="6146" max="6181" width="5.7109375" style="6" customWidth="1"/>
    <col min="6182" max="6182" width="8.85546875" style="6"/>
    <col min="6183" max="6183" width="8.5703125" style="6" customWidth="1"/>
    <col min="6184" max="6191" width="6.7109375" style="6" customWidth="1"/>
    <col min="6192" max="6399" width="8.85546875" style="6"/>
    <col min="6400" max="6400" width="7.7109375" style="6" customWidth="1"/>
    <col min="6401" max="6401" width="29.28515625" style="6" customWidth="1"/>
    <col min="6402" max="6437" width="5.7109375" style="6" customWidth="1"/>
    <col min="6438" max="6438" width="8.85546875" style="6"/>
    <col min="6439" max="6439" width="8.5703125" style="6" customWidth="1"/>
    <col min="6440" max="6447" width="6.7109375" style="6" customWidth="1"/>
    <col min="6448" max="6655" width="8.85546875" style="6"/>
    <col min="6656" max="6656" width="7.7109375" style="6" customWidth="1"/>
    <col min="6657" max="6657" width="29.28515625" style="6" customWidth="1"/>
    <col min="6658" max="6693" width="5.7109375" style="6" customWidth="1"/>
    <col min="6694" max="6694" width="8.85546875" style="6"/>
    <col min="6695" max="6695" width="8.5703125" style="6" customWidth="1"/>
    <col min="6696" max="6703" width="6.7109375" style="6" customWidth="1"/>
    <col min="6704" max="6911" width="8.85546875" style="6"/>
    <col min="6912" max="6912" width="7.7109375" style="6" customWidth="1"/>
    <col min="6913" max="6913" width="29.28515625" style="6" customWidth="1"/>
    <col min="6914" max="6949" width="5.7109375" style="6" customWidth="1"/>
    <col min="6950" max="6950" width="8.85546875" style="6"/>
    <col min="6951" max="6951" width="8.5703125" style="6" customWidth="1"/>
    <col min="6952" max="6959" width="6.7109375" style="6" customWidth="1"/>
    <col min="6960" max="7167" width="8.85546875" style="6"/>
    <col min="7168" max="7168" width="7.7109375" style="6" customWidth="1"/>
    <col min="7169" max="7169" width="29.28515625" style="6" customWidth="1"/>
    <col min="7170" max="7205" width="5.7109375" style="6" customWidth="1"/>
    <col min="7206" max="7206" width="8.85546875" style="6"/>
    <col min="7207" max="7207" width="8.5703125" style="6" customWidth="1"/>
    <col min="7208" max="7215" width="6.7109375" style="6" customWidth="1"/>
    <col min="7216" max="7423" width="8.85546875" style="6"/>
    <col min="7424" max="7424" width="7.7109375" style="6" customWidth="1"/>
    <col min="7425" max="7425" width="29.28515625" style="6" customWidth="1"/>
    <col min="7426" max="7461" width="5.7109375" style="6" customWidth="1"/>
    <col min="7462" max="7462" width="8.85546875" style="6"/>
    <col min="7463" max="7463" width="8.5703125" style="6" customWidth="1"/>
    <col min="7464" max="7471" width="6.7109375" style="6" customWidth="1"/>
    <col min="7472" max="7679" width="8.85546875" style="6"/>
    <col min="7680" max="7680" width="7.7109375" style="6" customWidth="1"/>
    <col min="7681" max="7681" width="29.28515625" style="6" customWidth="1"/>
    <col min="7682" max="7717" width="5.7109375" style="6" customWidth="1"/>
    <col min="7718" max="7718" width="8.85546875" style="6"/>
    <col min="7719" max="7719" width="8.5703125" style="6" customWidth="1"/>
    <col min="7720" max="7727" width="6.7109375" style="6" customWidth="1"/>
    <col min="7728" max="7935" width="8.85546875" style="6"/>
    <col min="7936" max="7936" width="7.7109375" style="6" customWidth="1"/>
    <col min="7937" max="7937" width="29.28515625" style="6" customWidth="1"/>
    <col min="7938" max="7973" width="5.7109375" style="6" customWidth="1"/>
    <col min="7974" max="7974" width="8.85546875" style="6"/>
    <col min="7975" max="7975" width="8.5703125" style="6" customWidth="1"/>
    <col min="7976" max="7983" width="6.7109375" style="6" customWidth="1"/>
    <col min="7984" max="8191" width="8.85546875" style="6"/>
    <col min="8192" max="8192" width="7.7109375" style="6" customWidth="1"/>
    <col min="8193" max="8193" width="29.28515625" style="6" customWidth="1"/>
    <col min="8194" max="8229" width="5.7109375" style="6" customWidth="1"/>
    <col min="8230" max="8230" width="8.85546875" style="6"/>
    <col min="8231" max="8231" width="8.5703125" style="6" customWidth="1"/>
    <col min="8232" max="8239" width="6.7109375" style="6" customWidth="1"/>
    <col min="8240" max="8447" width="8.85546875" style="6"/>
    <col min="8448" max="8448" width="7.7109375" style="6" customWidth="1"/>
    <col min="8449" max="8449" width="29.28515625" style="6" customWidth="1"/>
    <col min="8450" max="8485" width="5.7109375" style="6" customWidth="1"/>
    <col min="8486" max="8486" width="8.85546875" style="6"/>
    <col min="8487" max="8487" width="8.5703125" style="6" customWidth="1"/>
    <col min="8488" max="8495" width="6.7109375" style="6" customWidth="1"/>
    <col min="8496" max="8703" width="8.85546875" style="6"/>
    <col min="8704" max="8704" width="7.7109375" style="6" customWidth="1"/>
    <col min="8705" max="8705" width="29.28515625" style="6" customWidth="1"/>
    <col min="8706" max="8741" width="5.7109375" style="6" customWidth="1"/>
    <col min="8742" max="8742" width="8.85546875" style="6"/>
    <col min="8743" max="8743" width="8.5703125" style="6" customWidth="1"/>
    <col min="8744" max="8751" width="6.7109375" style="6" customWidth="1"/>
    <col min="8752" max="8959" width="8.85546875" style="6"/>
    <col min="8960" max="8960" width="7.7109375" style="6" customWidth="1"/>
    <col min="8961" max="8961" width="29.28515625" style="6" customWidth="1"/>
    <col min="8962" max="8997" width="5.7109375" style="6" customWidth="1"/>
    <col min="8998" max="8998" width="8.85546875" style="6"/>
    <col min="8999" max="8999" width="8.5703125" style="6" customWidth="1"/>
    <col min="9000" max="9007" width="6.7109375" style="6" customWidth="1"/>
    <col min="9008" max="9215" width="8.85546875" style="6"/>
    <col min="9216" max="9216" width="7.7109375" style="6" customWidth="1"/>
    <col min="9217" max="9217" width="29.28515625" style="6" customWidth="1"/>
    <col min="9218" max="9253" width="5.7109375" style="6" customWidth="1"/>
    <col min="9254" max="9254" width="8.85546875" style="6"/>
    <col min="9255" max="9255" width="8.5703125" style="6" customWidth="1"/>
    <col min="9256" max="9263" width="6.7109375" style="6" customWidth="1"/>
    <col min="9264" max="9471" width="8.85546875" style="6"/>
    <col min="9472" max="9472" width="7.7109375" style="6" customWidth="1"/>
    <col min="9473" max="9473" width="29.28515625" style="6" customWidth="1"/>
    <col min="9474" max="9509" width="5.7109375" style="6" customWidth="1"/>
    <col min="9510" max="9510" width="8.85546875" style="6"/>
    <col min="9511" max="9511" width="8.5703125" style="6" customWidth="1"/>
    <col min="9512" max="9519" width="6.7109375" style="6" customWidth="1"/>
    <col min="9520" max="9727" width="8.85546875" style="6"/>
    <col min="9728" max="9728" width="7.7109375" style="6" customWidth="1"/>
    <col min="9729" max="9729" width="29.28515625" style="6" customWidth="1"/>
    <col min="9730" max="9765" width="5.7109375" style="6" customWidth="1"/>
    <col min="9766" max="9766" width="8.85546875" style="6"/>
    <col min="9767" max="9767" width="8.5703125" style="6" customWidth="1"/>
    <col min="9768" max="9775" width="6.7109375" style="6" customWidth="1"/>
    <col min="9776" max="9983" width="8.85546875" style="6"/>
    <col min="9984" max="9984" width="7.7109375" style="6" customWidth="1"/>
    <col min="9985" max="9985" width="29.28515625" style="6" customWidth="1"/>
    <col min="9986" max="10021" width="5.7109375" style="6" customWidth="1"/>
    <col min="10022" max="10022" width="8.85546875" style="6"/>
    <col min="10023" max="10023" width="8.5703125" style="6" customWidth="1"/>
    <col min="10024" max="10031" width="6.7109375" style="6" customWidth="1"/>
    <col min="10032" max="10239" width="8.85546875" style="6"/>
    <col min="10240" max="10240" width="7.7109375" style="6" customWidth="1"/>
    <col min="10241" max="10241" width="29.28515625" style="6" customWidth="1"/>
    <col min="10242" max="10277" width="5.7109375" style="6" customWidth="1"/>
    <col min="10278" max="10278" width="8.85546875" style="6"/>
    <col min="10279" max="10279" width="8.5703125" style="6" customWidth="1"/>
    <col min="10280" max="10287" width="6.7109375" style="6" customWidth="1"/>
    <col min="10288" max="10495" width="8.85546875" style="6"/>
    <col min="10496" max="10496" width="7.7109375" style="6" customWidth="1"/>
    <col min="10497" max="10497" width="29.28515625" style="6" customWidth="1"/>
    <col min="10498" max="10533" width="5.7109375" style="6" customWidth="1"/>
    <col min="10534" max="10534" width="8.85546875" style="6"/>
    <col min="10535" max="10535" width="8.5703125" style="6" customWidth="1"/>
    <col min="10536" max="10543" width="6.7109375" style="6" customWidth="1"/>
    <col min="10544" max="10751" width="8.85546875" style="6"/>
    <col min="10752" max="10752" width="7.7109375" style="6" customWidth="1"/>
    <col min="10753" max="10753" width="29.28515625" style="6" customWidth="1"/>
    <col min="10754" max="10789" width="5.7109375" style="6" customWidth="1"/>
    <col min="10790" max="10790" width="8.85546875" style="6"/>
    <col min="10791" max="10791" width="8.5703125" style="6" customWidth="1"/>
    <col min="10792" max="10799" width="6.7109375" style="6" customWidth="1"/>
    <col min="10800" max="11007" width="8.85546875" style="6"/>
    <col min="11008" max="11008" width="7.7109375" style="6" customWidth="1"/>
    <col min="11009" max="11009" width="29.28515625" style="6" customWidth="1"/>
    <col min="11010" max="11045" width="5.7109375" style="6" customWidth="1"/>
    <col min="11046" max="11046" width="8.85546875" style="6"/>
    <col min="11047" max="11047" width="8.5703125" style="6" customWidth="1"/>
    <col min="11048" max="11055" width="6.7109375" style="6" customWidth="1"/>
    <col min="11056" max="11263" width="8.85546875" style="6"/>
    <col min="11264" max="11264" width="7.7109375" style="6" customWidth="1"/>
    <col min="11265" max="11265" width="29.28515625" style="6" customWidth="1"/>
    <col min="11266" max="11301" width="5.7109375" style="6" customWidth="1"/>
    <col min="11302" max="11302" width="8.85546875" style="6"/>
    <col min="11303" max="11303" width="8.5703125" style="6" customWidth="1"/>
    <col min="11304" max="11311" width="6.7109375" style="6" customWidth="1"/>
    <col min="11312" max="11519" width="8.85546875" style="6"/>
    <col min="11520" max="11520" width="7.7109375" style="6" customWidth="1"/>
    <col min="11521" max="11521" width="29.28515625" style="6" customWidth="1"/>
    <col min="11522" max="11557" width="5.7109375" style="6" customWidth="1"/>
    <col min="11558" max="11558" width="8.85546875" style="6"/>
    <col min="11559" max="11559" width="8.5703125" style="6" customWidth="1"/>
    <col min="11560" max="11567" width="6.7109375" style="6" customWidth="1"/>
    <col min="11568" max="11775" width="8.85546875" style="6"/>
    <col min="11776" max="11776" width="7.7109375" style="6" customWidth="1"/>
    <col min="11777" max="11777" width="29.28515625" style="6" customWidth="1"/>
    <col min="11778" max="11813" width="5.7109375" style="6" customWidth="1"/>
    <col min="11814" max="11814" width="8.85546875" style="6"/>
    <col min="11815" max="11815" width="8.5703125" style="6" customWidth="1"/>
    <col min="11816" max="11823" width="6.7109375" style="6" customWidth="1"/>
    <col min="11824" max="12031" width="8.85546875" style="6"/>
    <col min="12032" max="12032" width="7.7109375" style="6" customWidth="1"/>
    <col min="12033" max="12033" width="29.28515625" style="6" customWidth="1"/>
    <col min="12034" max="12069" width="5.7109375" style="6" customWidth="1"/>
    <col min="12070" max="12070" width="8.85546875" style="6"/>
    <col min="12071" max="12071" width="8.5703125" style="6" customWidth="1"/>
    <col min="12072" max="12079" width="6.7109375" style="6" customWidth="1"/>
    <col min="12080" max="12287" width="8.85546875" style="6"/>
    <col min="12288" max="12288" width="7.7109375" style="6" customWidth="1"/>
    <col min="12289" max="12289" width="29.28515625" style="6" customWidth="1"/>
    <col min="12290" max="12325" width="5.7109375" style="6" customWidth="1"/>
    <col min="12326" max="12326" width="8.85546875" style="6"/>
    <col min="12327" max="12327" width="8.5703125" style="6" customWidth="1"/>
    <col min="12328" max="12335" width="6.7109375" style="6" customWidth="1"/>
    <col min="12336" max="12543" width="8.85546875" style="6"/>
    <col min="12544" max="12544" width="7.7109375" style="6" customWidth="1"/>
    <col min="12545" max="12545" width="29.28515625" style="6" customWidth="1"/>
    <col min="12546" max="12581" width="5.7109375" style="6" customWidth="1"/>
    <col min="12582" max="12582" width="8.85546875" style="6"/>
    <col min="12583" max="12583" width="8.5703125" style="6" customWidth="1"/>
    <col min="12584" max="12591" width="6.7109375" style="6" customWidth="1"/>
    <col min="12592" max="12799" width="8.85546875" style="6"/>
    <col min="12800" max="12800" width="7.7109375" style="6" customWidth="1"/>
    <col min="12801" max="12801" width="29.28515625" style="6" customWidth="1"/>
    <col min="12802" max="12837" width="5.7109375" style="6" customWidth="1"/>
    <col min="12838" max="12838" width="8.85546875" style="6"/>
    <col min="12839" max="12839" width="8.5703125" style="6" customWidth="1"/>
    <col min="12840" max="12847" width="6.7109375" style="6" customWidth="1"/>
    <col min="12848" max="13055" width="8.85546875" style="6"/>
    <col min="13056" max="13056" width="7.7109375" style="6" customWidth="1"/>
    <col min="13057" max="13057" width="29.28515625" style="6" customWidth="1"/>
    <col min="13058" max="13093" width="5.7109375" style="6" customWidth="1"/>
    <col min="13094" max="13094" width="8.85546875" style="6"/>
    <col min="13095" max="13095" width="8.5703125" style="6" customWidth="1"/>
    <col min="13096" max="13103" width="6.7109375" style="6" customWidth="1"/>
    <col min="13104" max="13311" width="8.85546875" style="6"/>
    <col min="13312" max="13312" width="7.7109375" style="6" customWidth="1"/>
    <col min="13313" max="13313" width="29.28515625" style="6" customWidth="1"/>
    <col min="13314" max="13349" width="5.7109375" style="6" customWidth="1"/>
    <col min="13350" max="13350" width="8.85546875" style="6"/>
    <col min="13351" max="13351" width="8.5703125" style="6" customWidth="1"/>
    <col min="13352" max="13359" width="6.7109375" style="6" customWidth="1"/>
    <col min="13360" max="13567" width="8.85546875" style="6"/>
    <col min="13568" max="13568" width="7.7109375" style="6" customWidth="1"/>
    <col min="13569" max="13569" width="29.28515625" style="6" customWidth="1"/>
    <col min="13570" max="13605" width="5.7109375" style="6" customWidth="1"/>
    <col min="13606" max="13606" width="8.85546875" style="6"/>
    <col min="13607" max="13607" width="8.5703125" style="6" customWidth="1"/>
    <col min="13608" max="13615" width="6.7109375" style="6" customWidth="1"/>
    <col min="13616" max="13823" width="8.85546875" style="6"/>
    <col min="13824" max="13824" width="7.7109375" style="6" customWidth="1"/>
    <col min="13825" max="13825" width="29.28515625" style="6" customWidth="1"/>
    <col min="13826" max="13861" width="5.7109375" style="6" customWidth="1"/>
    <col min="13862" max="13862" width="8.85546875" style="6"/>
    <col min="13863" max="13863" width="8.5703125" style="6" customWidth="1"/>
    <col min="13864" max="13871" width="6.7109375" style="6" customWidth="1"/>
    <col min="13872" max="14079" width="8.85546875" style="6"/>
    <col min="14080" max="14080" width="7.7109375" style="6" customWidth="1"/>
    <col min="14081" max="14081" width="29.28515625" style="6" customWidth="1"/>
    <col min="14082" max="14117" width="5.7109375" style="6" customWidth="1"/>
    <col min="14118" max="14118" width="8.85546875" style="6"/>
    <col min="14119" max="14119" width="8.5703125" style="6" customWidth="1"/>
    <col min="14120" max="14127" width="6.7109375" style="6" customWidth="1"/>
    <col min="14128" max="14335" width="8.85546875" style="6"/>
    <col min="14336" max="14336" width="7.7109375" style="6" customWidth="1"/>
    <col min="14337" max="14337" width="29.28515625" style="6" customWidth="1"/>
    <col min="14338" max="14373" width="5.7109375" style="6" customWidth="1"/>
    <col min="14374" max="14374" width="8.85546875" style="6"/>
    <col min="14375" max="14375" width="8.5703125" style="6" customWidth="1"/>
    <col min="14376" max="14383" width="6.7109375" style="6" customWidth="1"/>
    <col min="14384" max="14591" width="8.85546875" style="6"/>
    <col min="14592" max="14592" width="7.7109375" style="6" customWidth="1"/>
    <col min="14593" max="14593" width="29.28515625" style="6" customWidth="1"/>
    <col min="14594" max="14629" width="5.7109375" style="6" customWidth="1"/>
    <col min="14630" max="14630" width="8.85546875" style="6"/>
    <col min="14631" max="14631" width="8.5703125" style="6" customWidth="1"/>
    <col min="14632" max="14639" width="6.7109375" style="6" customWidth="1"/>
    <col min="14640" max="14847" width="8.85546875" style="6"/>
    <col min="14848" max="14848" width="7.7109375" style="6" customWidth="1"/>
    <col min="14849" max="14849" width="29.28515625" style="6" customWidth="1"/>
    <col min="14850" max="14885" width="5.7109375" style="6" customWidth="1"/>
    <col min="14886" max="14886" width="8.85546875" style="6"/>
    <col min="14887" max="14887" width="8.5703125" style="6" customWidth="1"/>
    <col min="14888" max="14895" width="6.7109375" style="6" customWidth="1"/>
    <col min="14896" max="15103" width="8.85546875" style="6"/>
    <col min="15104" max="15104" width="7.7109375" style="6" customWidth="1"/>
    <col min="15105" max="15105" width="29.28515625" style="6" customWidth="1"/>
    <col min="15106" max="15141" width="5.7109375" style="6" customWidth="1"/>
    <col min="15142" max="15142" width="8.85546875" style="6"/>
    <col min="15143" max="15143" width="8.5703125" style="6" customWidth="1"/>
    <col min="15144" max="15151" width="6.7109375" style="6" customWidth="1"/>
    <col min="15152" max="15359" width="8.85546875" style="6"/>
    <col min="15360" max="15360" width="7.7109375" style="6" customWidth="1"/>
    <col min="15361" max="15361" width="29.28515625" style="6" customWidth="1"/>
    <col min="15362" max="15397" width="5.7109375" style="6" customWidth="1"/>
    <col min="15398" max="15398" width="8.85546875" style="6"/>
    <col min="15399" max="15399" width="8.5703125" style="6" customWidth="1"/>
    <col min="15400" max="15407" width="6.7109375" style="6" customWidth="1"/>
    <col min="15408" max="15615" width="8.85546875" style="6"/>
    <col min="15616" max="15616" width="7.7109375" style="6" customWidth="1"/>
    <col min="15617" max="15617" width="29.28515625" style="6" customWidth="1"/>
    <col min="15618" max="15653" width="5.7109375" style="6" customWidth="1"/>
    <col min="15654" max="15654" width="8.85546875" style="6"/>
    <col min="15655" max="15655" width="8.5703125" style="6" customWidth="1"/>
    <col min="15656" max="15663" width="6.7109375" style="6" customWidth="1"/>
    <col min="15664" max="15871" width="8.85546875" style="6"/>
    <col min="15872" max="15872" width="7.7109375" style="6" customWidth="1"/>
    <col min="15873" max="15873" width="29.28515625" style="6" customWidth="1"/>
    <col min="15874" max="15909" width="5.7109375" style="6" customWidth="1"/>
    <col min="15910" max="15910" width="8.85546875" style="6"/>
    <col min="15911" max="15911" width="8.5703125" style="6" customWidth="1"/>
    <col min="15912" max="15919" width="6.7109375" style="6" customWidth="1"/>
    <col min="15920" max="16127" width="8.85546875" style="6"/>
    <col min="16128" max="16128" width="7.7109375" style="6" customWidth="1"/>
    <col min="16129" max="16129" width="29.28515625" style="6" customWidth="1"/>
    <col min="16130" max="16165" width="5.7109375" style="6" customWidth="1"/>
    <col min="16166" max="16166" width="8.85546875" style="6"/>
    <col min="16167" max="16167" width="8.5703125" style="6" customWidth="1"/>
    <col min="16168" max="16175" width="6.7109375" style="6" customWidth="1"/>
    <col min="16176" max="16384" width="8.85546875" style="6"/>
  </cols>
  <sheetData>
    <row r="1" spans="1:62" ht="15.6" customHeight="1">
      <c r="A1" s="46" t="s">
        <v>148</v>
      </c>
      <c r="C1" s="2" t="s">
        <v>35</v>
      </c>
      <c r="E1" s="2"/>
      <c r="G1" s="2"/>
      <c r="I1" s="2"/>
      <c r="K1" s="2"/>
      <c r="M1" s="2"/>
      <c r="O1" s="2"/>
      <c r="Q1" s="2"/>
      <c r="S1" s="2"/>
      <c r="U1" s="2"/>
      <c r="W1" s="2"/>
      <c r="Y1" s="2"/>
      <c r="AA1" s="2"/>
      <c r="AC1" s="2"/>
      <c r="AE1" s="2"/>
      <c r="AG1" s="2"/>
      <c r="AI1" s="2"/>
      <c r="AK1" s="2"/>
      <c r="AM1" s="2"/>
      <c r="AQ1" s="2"/>
      <c r="AW1" s="2"/>
      <c r="AY1" s="2"/>
      <c r="BB1" s="16" t="s">
        <v>36</v>
      </c>
      <c r="BE1" s="2"/>
    </row>
    <row r="2" spans="1:62" ht="15.6" customHeight="1">
      <c r="A2" s="29" t="s">
        <v>37</v>
      </c>
      <c r="AY2" s="6" t="s">
        <v>439</v>
      </c>
    </row>
    <row r="3" spans="1:62" ht="15.6" customHeight="1">
      <c r="A3" s="7" t="s">
        <v>38</v>
      </c>
      <c r="C3" s="2"/>
      <c r="E3" s="2"/>
      <c r="G3" s="2"/>
      <c r="I3" s="2"/>
      <c r="K3" s="2"/>
      <c r="M3" s="2"/>
      <c r="O3" s="2"/>
      <c r="Q3" s="2"/>
      <c r="S3" s="2"/>
      <c r="U3" s="2"/>
      <c r="W3" s="2"/>
      <c r="Y3" s="2"/>
      <c r="AA3" s="2"/>
      <c r="AC3" s="2"/>
      <c r="AE3" s="2"/>
      <c r="AG3" s="2"/>
      <c r="AI3" s="2"/>
      <c r="AK3" s="2"/>
      <c r="AM3" s="2"/>
      <c r="AQ3" s="2"/>
      <c r="AW3" s="2"/>
      <c r="AY3" s="2"/>
    </row>
    <row r="4" spans="1:62" ht="15.6" customHeight="1">
      <c r="A4" s="6"/>
      <c r="C4" s="30" t="s">
        <v>220</v>
      </c>
      <c r="D4" s="31"/>
      <c r="E4" s="30" t="s">
        <v>281</v>
      </c>
      <c r="F4" s="31"/>
      <c r="G4" s="30" t="s">
        <v>317</v>
      </c>
      <c r="H4" s="31"/>
      <c r="I4" s="30" t="s">
        <v>328</v>
      </c>
      <c r="J4" s="31"/>
      <c r="K4" s="30" t="s">
        <v>332</v>
      </c>
      <c r="L4" s="31"/>
      <c r="M4" s="30" t="s">
        <v>313</v>
      </c>
      <c r="N4" s="31"/>
      <c r="O4" s="30" t="s">
        <v>382</v>
      </c>
      <c r="P4" s="31"/>
      <c r="Q4" s="30" t="s">
        <v>133</v>
      </c>
      <c r="R4" s="31"/>
      <c r="S4" s="30" t="s">
        <v>113</v>
      </c>
      <c r="T4" s="31"/>
      <c r="U4" s="30" t="s">
        <v>222</v>
      </c>
      <c r="V4" s="31"/>
      <c r="W4" s="30" t="s">
        <v>411</v>
      </c>
      <c r="X4" s="31"/>
      <c r="Y4" s="30" t="s">
        <v>416</v>
      </c>
      <c r="Z4" s="31"/>
      <c r="AA4" s="30" t="s">
        <v>63</v>
      </c>
      <c r="AB4" s="31"/>
      <c r="AC4" s="30" t="s">
        <v>236</v>
      </c>
      <c r="AD4" s="31"/>
      <c r="AE4" s="30" t="s">
        <v>403</v>
      </c>
      <c r="AF4" s="31"/>
      <c r="AG4" s="30" t="s">
        <v>128</v>
      </c>
      <c r="AH4" s="31"/>
      <c r="AI4" s="30" t="s">
        <v>460</v>
      </c>
      <c r="AJ4" s="31"/>
      <c r="AK4" s="30" t="s">
        <v>125</v>
      </c>
      <c r="AL4" s="31"/>
      <c r="AM4" s="30" t="s">
        <v>338</v>
      </c>
      <c r="AN4" s="31"/>
      <c r="AO4" s="30" t="s">
        <v>355</v>
      </c>
      <c r="AP4" s="31"/>
      <c r="AQ4" s="30" t="s">
        <v>120</v>
      </c>
      <c r="AR4" s="31"/>
      <c r="AS4" s="154" t="s">
        <v>448</v>
      </c>
      <c r="AT4" s="154"/>
      <c r="AU4" s="158" t="s">
        <v>422</v>
      </c>
      <c r="AV4" s="159"/>
      <c r="AW4" s="30" t="s">
        <v>473</v>
      </c>
      <c r="AX4" s="31"/>
      <c r="AY4" s="30" t="s">
        <v>39</v>
      </c>
      <c r="AZ4" s="31"/>
      <c r="BC4" s="30" t="s">
        <v>220</v>
      </c>
      <c r="BD4" s="31"/>
      <c r="BE4" s="30" t="s">
        <v>355</v>
      </c>
      <c r="BF4" s="31"/>
      <c r="BG4" s="30" t="s">
        <v>448</v>
      </c>
      <c r="BH4" s="31"/>
      <c r="BI4" s="30" t="s">
        <v>422</v>
      </c>
      <c r="BJ4" s="31"/>
    </row>
    <row r="5" spans="1:62" ht="15.6" customHeight="1">
      <c r="A5" s="19" t="s">
        <v>150</v>
      </c>
      <c r="B5" s="22" t="s">
        <v>22</v>
      </c>
      <c r="C5" s="32" t="s">
        <v>40</v>
      </c>
      <c r="D5" s="33" t="s">
        <v>41</v>
      </c>
      <c r="E5" s="32" t="s">
        <v>40</v>
      </c>
      <c r="F5" s="33" t="s">
        <v>41</v>
      </c>
      <c r="G5" s="32" t="s">
        <v>40</v>
      </c>
      <c r="H5" s="33" t="s">
        <v>41</v>
      </c>
      <c r="I5" s="32" t="s">
        <v>40</v>
      </c>
      <c r="J5" s="33" t="s">
        <v>41</v>
      </c>
      <c r="K5" s="32" t="s">
        <v>40</v>
      </c>
      <c r="L5" s="33" t="s">
        <v>41</v>
      </c>
      <c r="M5" s="32" t="s">
        <v>40</v>
      </c>
      <c r="N5" s="33" t="s">
        <v>41</v>
      </c>
      <c r="O5" s="32" t="s">
        <v>40</v>
      </c>
      <c r="P5" s="33" t="s">
        <v>41</v>
      </c>
      <c r="Q5" s="32" t="s">
        <v>40</v>
      </c>
      <c r="R5" s="33" t="s">
        <v>41</v>
      </c>
      <c r="S5" s="32" t="s">
        <v>40</v>
      </c>
      <c r="T5" s="33" t="s">
        <v>41</v>
      </c>
      <c r="U5" s="32" t="s">
        <v>40</v>
      </c>
      <c r="V5" s="33" t="s">
        <v>41</v>
      </c>
      <c r="W5" s="32" t="s">
        <v>40</v>
      </c>
      <c r="X5" s="33" t="s">
        <v>41</v>
      </c>
      <c r="Y5" s="32" t="s">
        <v>40</v>
      </c>
      <c r="Z5" s="33" t="s">
        <v>41</v>
      </c>
      <c r="AA5" s="32" t="s">
        <v>40</v>
      </c>
      <c r="AB5" s="33" t="s">
        <v>41</v>
      </c>
      <c r="AC5" s="32" t="s">
        <v>40</v>
      </c>
      <c r="AD5" s="33" t="s">
        <v>41</v>
      </c>
      <c r="AE5" s="32" t="s">
        <v>40</v>
      </c>
      <c r="AF5" s="33" t="s">
        <v>41</v>
      </c>
      <c r="AG5" s="32" t="s">
        <v>40</v>
      </c>
      <c r="AH5" s="33" t="s">
        <v>41</v>
      </c>
      <c r="AI5" s="32" t="s">
        <v>40</v>
      </c>
      <c r="AJ5" s="33" t="s">
        <v>41</v>
      </c>
      <c r="AK5" s="32" t="s">
        <v>40</v>
      </c>
      <c r="AL5" s="33" t="s">
        <v>41</v>
      </c>
      <c r="AM5" s="32" t="s">
        <v>40</v>
      </c>
      <c r="AN5" s="33" t="s">
        <v>41</v>
      </c>
      <c r="AO5" s="32" t="s">
        <v>40</v>
      </c>
      <c r="AP5" s="33" t="s">
        <v>41</v>
      </c>
      <c r="AQ5" s="32" t="s">
        <v>40</v>
      </c>
      <c r="AR5" s="33" t="s">
        <v>41</v>
      </c>
      <c r="AS5" s="32" t="s">
        <v>40</v>
      </c>
      <c r="AT5" s="33" t="s">
        <v>41</v>
      </c>
      <c r="AU5" s="32" t="s">
        <v>40</v>
      </c>
      <c r="AV5" s="33" t="s">
        <v>41</v>
      </c>
      <c r="AW5" s="32" t="s">
        <v>40</v>
      </c>
      <c r="AX5" s="33" t="s">
        <v>41</v>
      </c>
      <c r="AY5" s="32" t="s">
        <v>40</v>
      </c>
      <c r="AZ5" s="33" t="s">
        <v>41</v>
      </c>
      <c r="BB5" s="19" t="s">
        <v>150</v>
      </c>
      <c r="BC5" s="32" t="s">
        <v>42</v>
      </c>
      <c r="BD5" s="33" t="s">
        <v>41</v>
      </c>
      <c r="BE5" s="32" t="s">
        <v>42</v>
      </c>
      <c r="BF5" s="33" t="s">
        <v>41</v>
      </c>
      <c r="BG5" s="32" t="s">
        <v>42</v>
      </c>
      <c r="BH5" s="33" t="s">
        <v>41</v>
      </c>
      <c r="BI5" s="32" t="s">
        <v>42</v>
      </c>
      <c r="BJ5" s="33" t="s">
        <v>41</v>
      </c>
    </row>
    <row r="6" spans="1:62" ht="15.6" customHeight="1">
      <c r="A6" s="75">
        <v>9801</v>
      </c>
      <c r="B6" s="101" t="s">
        <v>44</v>
      </c>
      <c r="C6" s="54">
        <v>127</v>
      </c>
      <c r="D6" s="35">
        <f t="shared" ref="D6:AP35" si="0">RANK(C6,C$6:C$35,0)</f>
        <v>12</v>
      </c>
      <c r="E6" s="54">
        <v>120</v>
      </c>
      <c r="F6" s="35">
        <f t="shared" si="0"/>
        <v>7</v>
      </c>
      <c r="G6" s="54">
        <v>132</v>
      </c>
      <c r="H6" s="35">
        <f t="shared" si="0"/>
        <v>9</v>
      </c>
      <c r="I6" s="54">
        <v>135</v>
      </c>
      <c r="J6" s="35">
        <f t="shared" si="0"/>
        <v>6</v>
      </c>
      <c r="K6" s="54">
        <v>114</v>
      </c>
      <c r="L6" s="35">
        <f t="shared" si="0"/>
        <v>6</v>
      </c>
      <c r="M6" s="54">
        <v>138</v>
      </c>
      <c r="N6" s="35">
        <f t="shared" si="0"/>
        <v>5</v>
      </c>
      <c r="O6" s="54">
        <v>86.5</v>
      </c>
      <c r="P6" s="35">
        <f t="shared" ref="P6:P35" si="1">RANK(O6,O$6:O$35,0)</f>
        <v>22</v>
      </c>
      <c r="Q6" s="54">
        <v>133</v>
      </c>
      <c r="R6" s="35">
        <f t="shared" ref="R6:Z35" si="2">RANK(Q6,Q$6:Q$35,0)</f>
        <v>6</v>
      </c>
      <c r="S6" s="54">
        <v>111</v>
      </c>
      <c r="T6" s="35">
        <f t="shared" si="2"/>
        <v>3</v>
      </c>
      <c r="U6" s="54">
        <v>125.5</v>
      </c>
      <c r="V6" s="35">
        <f t="shared" si="2"/>
        <v>10</v>
      </c>
      <c r="W6" s="54">
        <v>147</v>
      </c>
      <c r="X6" s="35">
        <f t="shared" si="2"/>
        <v>6</v>
      </c>
      <c r="Y6" s="54">
        <v>121</v>
      </c>
      <c r="Z6" s="35">
        <f t="shared" si="2"/>
        <v>7</v>
      </c>
      <c r="AA6" s="54">
        <v>122.5</v>
      </c>
      <c r="AB6" s="35">
        <f t="shared" ref="AB6:AF35" si="3">RANK(AA6,AA$6:AA$35,0)</f>
        <v>9</v>
      </c>
      <c r="AC6" s="54">
        <v>144</v>
      </c>
      <c r="AD6" s="35">
        <f t="shared" si="3"/>
        <v>9</v>
      </c>
      <c r="AE6" s="54">
        <v>131</v>
      </c>
      <c r="AF6" s="35">
        <f t="shared" si="3"/>
        <v>16</v>
      </c>
      <c r="AG6" s="54">
        <v>140</v>
      </c>
      <c r="AH6" s="35">
        <f t="shared" si="0"/>
        <v>26</v>
      </c>
      <c r="AI6" s="54">
        <v>118</v>
      </c>
      <c r="AJ6" s="35">
        <f t="shared" ref="AJ6:AJ35" si="4">RANK(AI6,AI$6:AI$35,0)</f>
        <v>19</v>
      </c>
      <c r="AK6" s="54">
        <v>141</v>
      </c>
      <c r="AL6" s="35">
        <f t="shared" si="0"/>
        <v>6</v>
      </c>
      <c r="AM6" s="54">
        <v>135</v>
      </c>
      <c r="AN6" s="35">
        <f t="shared" si="0"/>
        <v>6</v>
      </c>
      <c r="AO6" s="36" t="s">
        <v>361</v>
      </c>
      <c r="AP6" s="35"/>
      <c r="AQ6" s="54">
        <v>140</v>
      </c>
      <c r="AR6" s="35">
        <f t="shared" ref="AR6:AX35" si="5">RANK(AQ6,AQ$6:AQ$35,0)</f>
        <v>1</v>
      </c>
      <c r="AS6" s="54">
        <v>117.5</v>
      </c>
      <c r="AT6" s="35">
        <f t="shared" ref="AT6:AV35" si="6">RANK(AS6,AS$6:AS$35,0)</f>
        <v>5</v>
      </c>
      <c r="AU6" s="54">
        <v>133.22222222221899</v>
      </c>
      <c r="AV6" s="35">
        <f t="shared" si="6"/>
        <v>18</v>
      </c>
      <c r="AW6" s="54">
        <v>125</v>
      </c>
      <c r="AX6" s="35">
        <f t="shared" si="5"/>
        <v>5</v>
      </c>
      <c r="AY6" s="54">
        <f>AVERAGE(C6,E6,G6,I6,K6,M6,O6,Q6,S6,U6,W6,Y6,AA6,AC6,AE6,AG6,AI6,AK6,AM6,AQ6,AS6,AU6,AW6)</f>
        <v>127.70531400966169</v>
      </c>
      <c r="AZ6" s="35">
        <f t="shared" ref="AZ6:AZ35" si="7">RANK(AY6,AY$6:AY$35,0)</f>
        <v>8</v>
      </c>
      <c r="BB6" s="75">
        <v>9801</v>
      </c>
      <c r="BC6" s="34">
        <v>157</v>
      </c>
      <c r="BD6" s="35">
        <f>RANK(BC6,BC$6:BC$35,0)</f>
        <v>25</v>
      </c>
      <c r="BE6" s="34" t="s">
        <v>361</v>
      </c>
      <c r="BF6" s="35"/>
      <c r="BG6" s="34">
        <v>161</v>
      </c>
      <c r="BH6" s="35">
        <f>RANK(BG6,BG$6:BG$35,0)</f>
        <v>4</v>
      </c>
      <c r="BI6" s="34">
        <v>181.5</v>
      </c>
      <c r="BJ6" s="35">
        <f>RANK(BI6,BI$6:BI$35,0)</f>
        <v>24</v>
      </c>
    </row>
    <row r="7" spans="1:62" ht="15.6" customHeight="1">
      <c r="A7" s="76">
        <v>9802</v>
      </c>
      <c r="B7" s="109" t="s">
        <v>45</v>
      </c>
      <c r="C7" s="55">
        <v>130</v>
      </c>
      <c r="D7" s="38">
        <f t="shared" si="0"/>
        <v>4</v>
      </c>
      <c r="E7" s="55">
        <v>114</v>
      </c>
      <c r="F7" s="38">
        <f t="shared" si="0"/>
        <v>15</v>
      </c>
      <c r="G7" s="55">
        <v>131</v>
      </c>
      <c r="H7" s="38">
        <f t="shared" si="0"/>
        <v>11</v>
      </c>
      <c r="I7" s="55">
        <v>137</v>
      </c>
      <c r="J7" s="38">
        <f t="shared" si="0"/>
        <v>1</v>
      </c>
      <c r="K7" s="55">
        <v>110</v>
      </c>
      <c r="L7" s="38">
        <f t="shared" si="0"/>
        <v>10</v>
      </c>
      <c r="M7" s="55">
        <v>136</v>
      </c>
      <c r="N7" s="38">
        <f t="shared" si="0"/>
        <v>8</v>
      </c>
      <c r="O7" s="55">
        <v>87.5</v>
      </c>
      <c r="P7" s="38">
        <f t="shared" si="1"/>
        <v>17</v>
      </c>
      <c r="Q7" s="55">
        <v>133</v>
      </c>
      <c r="R7" s="38">
        <f t="shared" si="2"/>
        <v>6</v>
      </c>
      <c r="S7" s="55">
        <v>110</v>
      </c>
      <c r="T7" s="38">
        <f t="shared" si="2"/>
        <v>8</v>
      </c>
      <c r="U7" s="55">
        <v>123</v>
      </c>
      <c r="V7" s="38">
        <f t="shared" si="2"/>
        <v>12</v>
      </c>
      <c r="W7" s="55">
        <v>146</v>
      </c>
      <c r="X7" s="38">
        <f t="shared" si="2"/>
        <v>9</v>
      </c>
      <c r="Y7" s="55">
        <v>123</v>
      </c>
      <c r="Z7" s="38">
        <f t="shared" si="2"/>
        <v>6</v>
      </c>
      <c r="AA7" s="55">
        <v>120.5</v>
      </c>
      <c r="AB7" s="38">
        <f t="shared" si="3"/>
        <v>13</v>
      </c>
      <c r="AC7" s="55">
        <v>145</v>
      </c>
      <c r="AD7" s="38">
        <f t="shared" si="3"/>
        <v>4</v>
      </c>
      <c r="AE7" s="55">
        <v>129</v>
      </c>
      <c r="AF7" s="38">
        <f t="shared" si="3"/>
        <v>26</v>
      </c>
      <c r="AG7" s="55">
        <v>143</v>
      </c>
      <c r="AH7" s="38">
        <f t="shared" si="0"/>
        <v>11</v>
      </c>
      <c r="AI7" s="55">
        <v>116</v>
      </c>
      <c r="AJ7" s="38">
        <f t="shared" si="4"/>
        <v>24</v>
      </c>
      <c r="AK7" s="55">
        <v>140</v>
      </c>
      <c r="AL7" s="38">
        <f t="shared" si="0"/>
        <v>15</v>
      </c>
      <c r="AM7" s="55">
        <v>125</v>
      </c>
      <c r="AN7" s="38">
        <f t="shared" si="0"/>
        <v>30</v>
      </c>
      <c r="AO7" s="39" t="s">
        <v>361</v>
      </c>
      <c r="AP7" s="38"/>
      <c r="AQ7" s="55">
        <v>140</v>
      </c>
      <c r="AR7" s="38">
        <f t="shared" si="5"/>
        <v>1</v>
      </c>
      <c r="AS7" s="55">
        <v>114</v>
      </c>
      <c r="AT7" s="38">
        <f t="shared" si="6"/>
        <v>11</v>
      </c>
      <c r="AU7" s="55">
        <v>132</v>
      </c>
      <c r="AV7" s="38">
        <f t="shared" si="6"/>
        <v>21</v>
      </c>
      <c r="AW7" s="55">
        <v>125</v>
      </c>
      <c r="AX7" s="38">
        <f t="shared" si="5"/>
        <v>5</v>
      </c>
      <c r="AY7" s="55">
        <f t="shared" ref="AY7:AY35" si="8">AVERAGE(C7,E7,G7,I7,K7,M7,O7,Q7,S7,U7,W7,Y7,AA7,AC7,AE7,AG7,AI7,AK7,AM7,AQ7,AS7,AU7,AW7)</f>
        <v>126.52173913043478</v>
      </c>
      <c r="AZ7" s="38">
        <f t="shared" si="7"/>
        <v>10</v>
      </c>
      <c r="BB7" s="76">
        <v>9802</v>
      </c>
      <c r="BC7" s="37">
        <v>163</v>
      </c>
      <c r="BD7" s="38">
        <f t="shared" ref="BD7:BJ35" si="9">RANK(BC7,BC$6:BC$35,0)</f>
        <v>6</v>
      </c>
      <c r="BE7" s="37" t="s">
        <v>361</v>
      </c>
      <c r="BF7" s="38"/>
      <c r="BG7" s="37">
        <v>160</v>
      </c>
      <c r="BH7" s="38">
        <f t="shared" si="9"/>
        <v>14</v>
      </c>
      <c r="BI7" s="37">
        <v>182.83333333333576</v>
      </c>
      <c r="BJ7" s="38">
        <f t="shared" si="9"/>
        <v>18</v>
      </c>
    </row>
    <row r="8" spans="1:62" ht="15.6" customHeight="1">
      <c r="A8" s="76">
        <v>9803</v>
      </c>
      <c r="B8" s="109" t="s">
        <v>151</v>
      </c>
      <c r="C8" s="55">
        <v>127</v>
      </c>
      <c r="D8" s="38">
        <f t="shared" si="0"/>
        <v>12</v>
      </c>
      <c r="E8" s="55">
        <v>117</v>
      </c>
      <c r="F8" s="38">
        <f t="shared" si="0"/>
        <v>11</v>
      </c>
      <c r="G8" s="55">
        <v>131</v>
      </c>
      <c r="H8" s="38">
        <f t="shared" si="0"/>
        <v>11</v>
      </c>
      <c r="I8" s="55">
        <v>130</v>
      </c>
      <c r="J8" s="38">
        <f t="shared" si="0"/>
        <v>17</v>
      </c>
      <c r="K8" s="55">
        <v>107</v>
      </c>
      <c r="L8" s="38">
        <f t="shared" si="0"/>
        <v>13</v>
      </c>
      <c r="M8" s="55">
        <v>131</v>
      </c>
      <c r="N8" s="38">
        <f t="shared" si="0"/>
        <v>16</v>
      </c>
      <c r="O8" s="55">
        <v>94</v>
      </c>
      <c r="P8" s="38">
        <f t="shared" si="1"/>
        <v>3</v>
      </c>
      <c r="Q8" s="55">
        <v>132</v>
      </c>
      <c r="R8" s="38">
        <f t="shared" si="2"/>
        <v>12</v>
      </c>
      <c r="S8" s="55">
        <v>104</v>
      </c>
      <c r="T8" s="38">
        <f t="shared" si="2"/>
        <v>12</v>
      </c>
      <c r="U8" s="55">
        <v>120.5</v>
      </c>
      <c r="V8" s="38">
        <f t="shared" si="2"/>
        <v>16</v>
      </c>
      <c r="W8" s="55">
        <v>144</v>
      </c>
      <c r="X8" s="38">
        <f t="shared" si="2"/>
        <v>17</v>
      </c>
      <c r="Y8" s="55">
        <v>120</v>
      </c>
      <c r="Z8" s="38">
        <f t="shared" si="2"/>
        <v>10</v>
      </c>
      <c r="AA8" s="55">
        <v>119.5</v>
      </c>
      <c r="AB8" s="38">
        <f t="shared" si="3"/>
        <v>16</v>
      </c>
      <c r="AC8" s="55">
        <v>142</v>
      </c>
      <c r="AD8" s="38">
        <f t="shared" si="3"/>
        <v>16</v>
      </c>
      <c r="AE8" s="55">
        <v>131.5</v>
      </c>
      <c r="AF8" s="38">
        <f t="shared" si="3"/>
        <v>11</v>
      </c>
      <c r="AG8" s="55">
        <v>140</v>
      </c>
      <c r="AH8" s="38">
        <f t="shared" si="0"/>
        <v>26</v>
      </c>
      <c r="AI8" s="55">
        <v>117.5</v>
      </c>
      <c r="AJ8" s="38">
        <f t="shared" si="4"/>
        <v>21</v>
      </c>
      <c r="AK8" s="55">
        <v>137</v>
      </c>
      <c r="AL8" s="38">
        <f t="shared" si="0"/>
        <v>27</v>
      </c>
      <c r="AM8" s="55">
        <v>135</v>
      </c>
      <c r="AN8" s="38">
        <f t="shared" si="0"/>
        <v>6</v>
      </c>
      <c r="AO8" s="39">
        <v>82</v>
      </c>
      <c r="AP8" s="38">
        <f t="shared" si="0"/>
        <v>2</v>
      </c>
      <c r="AQ8" s="55">
        <v>135</v>
      </c>
      <c r="AR8" s="38">
        <f t="shared" si="5"/>
        <v>15</v>
      </c>
      <c r="AS8" s="55">
        <v>114</v>
      </c>
      <c r="AT8" s="38">
        <f t="shared" si="6"/>
        <v>11</v>
      </c>
      <c r="AU8" s="55">
        <v>132.83333333333576</v>
      </c>
      <c r="AV8" s="38">
        <f t="shared" si="6"/>
        <v>20</v>
      </c>
      <c r="AW8" s="55">
        <v>122</v>
      </c>
      <c r="AX8" s="38">
        <f t="shared" si="5"/>
        <v>14</v>
      </c>
      <c r="AY8" s="55">
        <f t="shared" si="8"/>
        <v>125.3840579710146</v>
      </c>
      <c r="AZ8" s="38">
        <f t="shared" si="7"/>
        <v>14</v>
      </c>
      <c r="BB8" s="76">
        <v>9803</v>
      </c>
      <c r="BC8" s="37">
        <v>163</v>
      </c>
      <c r="BD8" s="38">
        <f t="shared" si="9"/>
        <v>6</v>
      </c>
      <c r="BE8" s="37">
        <v>131.5</v>
      </c>
      <c r="BF8" s="38">
        <f t="shared" si="9"/>
        <v>3</v>
      </c>
      <c r="BG8" s="37">
        <v>161</v>
      </c>
      <c r="BH8" s="38">
        <f t="shared" si="9"/>
        <v>4</v>
      </c>
      <c r="BI8" s="37">
        <v>181.33333333333576</v>
      </c>
      <c r="BJ8" s="38">
        <f t="shared" si="9"/>
        <v>26</v>
      </c>
    </row>
    <row r="9" spans="1:62" ht="15.6" customHeight="1">
      <c r="A9" s="76">
        <v>9804</v>
      </c>
      <c r="B9" s="109" t="s">
        <v>152</v>
      </c>
      <c r="C9" s="55">
        <v>127</v>
      </c>
      <c r="D9" s="38">
        <f t="shared" si="0"/>
        <v>12</v>
      </c>
      <c r="E9" s="55">
        <v>118</v>
      </c>
      <c r="F9" s="38">
        <f t="shared" si="0"/>
        <v>9</v>
      </c>
      <c r="G9" s="55">
        <v>131</v>
      </c>
      <c r="H9" s="38">
        <f t="shared" si="0"/>
        <v>11</v>
      </c>
      <c r="I9" s="55">
        <v>133</v>
      </c>
      <c r="J9" s="38">
        <f t="shared" si="0"/>
        <v>10</v>
      </c>
      <c r="K9" s="55">
        <v>109</v>
      </c>
      <c r="L9" s="38">
        <f t="shared" si="0"/>
        <v>12</v>
      </c>
      <c r="M9" s="55">
        <v>138</v>
      </c>
      <c r="N9" s="38">
        <f t="shared" si="0"/>
        <v>5</v>
      </c>
      <c r="O9" s="55">
        <v>86.5</v>
      </c>
      <c r="P9" s="38">
        <f t="shared" si="1"/>
        <v>22</v>
      </c>
      <c r="Q9" s="55">
        <v>132</v>
      </c>
      <c r="R9" s="38">
        <f t="shared" si="2"/>
        <v>12</v>
      </c>
      <c r="S9" s="55">
        <v>108</v>
      </c>
      <c r="T9" s="38">
        <f t="shared" si="2"/>
        <v>10</v>
      </c>
      <c r="U9" s="55">
        <v>128.5</v>
      </c>
      <c r="V9" s="38">
        <f t="shared" si="2"/>
        <v>7</v>
      </c>
      <c r="W9" s="55">
        <v>144</v>
      </c>
      <c r="X9" s="38">
        <f t="shared" si="2"/>
        <v>17</v>
      </c>
      <c r="Y9" s="55">
        <v>121</v>
      </c>
      <c r="Z9" s="38">
        <f t="shared" si="2"/>
        <v>7</v>
      </c>
      <c r="AA9" s="55">
        <v>121.5</v>
      </c>
      <c r="AB9" s="38">
        <f t="shared" si="3"/>
        <v>11</v>
      </c>
      <c r="AC9" s="55">
        <v>143</v>
      </c>
      <c r="AD9" s="38">
        <f t="shared" si="3"/>
        <v>11</v>
      </c>
      <c r="AE9" s="55">
        <v>131</v>
      </c>
      <c r="AF9" s="38">
        <f t="shared" si="3"/>
        <v>16</v>
      </c>
      <c r="AG9" s="55">
        <v>143</v>
      </c>
      <c r="AH9" s="38">
        <f t="shared" si="0"/>
        <v>11</v>
      </c>
      <c r="AI9" s="55">
        <v>114</v>
      </c>
      <c r="AJ9" s="38">
        <f t="shared" si="4"/>
        <v>28</v>
      </c>
      <c r="AK9" s="55">
        <v>139</v>
      </c>
      <c r="AL9" s="38">
        <f t="shared" si="0"/>
        <v>20</v>
      </c>
      <c r="AM9" s="55">
        <v>130</v>
      </c>
      <c r="AN9" s="38">
        <f t="shared" si="0"/>
        <v>26</v>
      </c>
      <c r="AO9" s="39" t="s">
        <v>361</v>
      </c>
      <c r="AP9" s="38"/>
      <c r="AQ9" s="55">
        <v>137</v>
      </c>
      <c r="AR9" s="38">
        <f t="shared" si="5"/>
        <v>10</v>
      </c>
      <c r="AS9" s="55">
        <v>116.5</v>
      </c>
      <c r="AT9" s="38">
        <f t="shared" si="6"/>
        <v>9</v>
      </c>
      <c r="AU9" s="55">
        <v>134.88888888889051</v>
      </c>
      <c r="AV9" s="38">
        <f t="shared" si="6"/>
        <v>15</v>
      </c>
      <c r="AW9" s="55">
        <v>123</v>
      </c>
      <c r="AX9" s="38">
        <f t="shared" si="5"/>
        <v>12</v>
      </c>
      <c r="AY9" s="55">
        <f t="shared" si="8"/>
        <v>126.47342995169089</v>
      </c>
      <c r="AZ9" s="38">
        <f t="shared" si="7"/>
        <v>11</v>
      </c>
      <c r="BB9" s="76">
        <v>9804</v>
      </c>
      <c r="BC9" s="37">
        <v>162</v>
      </c>
      <c r="BD9" s="38">
        <f t="shared" si="9"/>
        <v>9</v>
      </c>
      <c r="BE9" s="37" t="s">
        <v>361</v>
      </c>
      <c r="BF9" s="38"/>
      <c r="BG9" s="37">
        <v>157.5</v>
      </c>
      <c r="BH9" s="38">
        <f t="shared" si="9"/>
        <v>30</v>
      </c>
      <c r="BI9" s="37">
        <v>182.94444444444525</v>
      </c>
      <c r="BJ9" s="38">
        <f t="shared" si="9"/>
        <v>17</v>
      </c>
    </row>
    <row r="10" spans="1:62" ht="15.6" customHeight="1">
      <c r="A10" s="76">
        <v>9805</v>
      </c>
      <c r="B10" s="109" t="s">
        <v>26</v>
      </c>
      <c r="C10" s="55">
        <v>126</v>
      </c>
      <c r="D10" s="38">
        <f t="shared" si="0"/>
        <v>18</v>
      </c>
      <c r="E10" s="55">
        <v>108</v>
      </c>
      <c r="F10" s="38">
        <f t="shared" si="0"/>
        <v>23</v>
      </c>
      <c r="G10" s="55">
        <v>134</v>
      </c>
      <c r="H10" s="38">
        <f t="shared" si="0"/>
        <v>7</v>
      </c>
      <c r="I10" s="55"/>
      <c r="J10" s="38"/>
      <c r="K10" s="55">
        <v>114</v>
      </c>
      <c r="L10" s="38">
        <f t="shared" si="0"/>
        <v>6</v>
      </c>
      <c r="M10" s="55">
        <v>143</v>
      </c>
      <c r="N10" s="38">
        <f t="shared" si="0"/>
        <v>1</v>
      </c>
      <c r="O10" s="55">
        <v>89</v>
      </c>
      <c r="P10" s="38">
        <f t="shared" si="1"/>
        <v>14</v>
      </c>
      <c r="Q10" s="55">
        <v>132</v>
      </c>
      <c r="R10" s="38">
        <f t="shared" si="2"/>
        <v>12</v>
      </c>
      <c r="S10" s="55">
        <v>89</v>
      </c>
      <c r="T10" s="38">
        <f t="shared" si="2"/>
        <v>30</v>
      </c>
      <c r="U10" s="55">
        <v>130</v>
      </c>
      <c r="V10" s="38">
        <f t="shared" si="2"/>
        <v>4</v>
      </c>
      <c r="W10" s="55"/>
      <c r="X10" s="38"/>
      <c r="Y10" s="55">
        <v>120</v>
      </c>
      <c r="Z10" s="38">
        <f t="shared" si="2"/>
        <v>10</v>
      </c>
      <c r="AA10" s="55">
        <v>122.5</v>
      </c>
      <c r="AB10" s="38">
        <f t="shared" si="3"/>
        <v>9</v>
      </c>
      <c r="AC10" s="55">
        <v>143</v>
      </c>
      <c r="AD10" s="38">
        <f t="shared" si="3"/>
        <v>11</v>
      </c>
      <c r="AE10" s="55">
        <v>132.5</v>
      </c>
      <c r="AF10" s="38">
        <f t="shared" si="3"/>
        <v>7</v>
      </c>
      <c r="AG10" s="55">
        <v>138</v>
      </c>
      <c r="AH10" s="38">
        <f t="shared" si="0"/>
        <v>30</v>
      </c>
      <c r="AI10" s="55">
        <v>115</v>
      </c>
      <c r="AJ10" s="38">
        <f t="shared" si="4"/>
        <v>27</v>
      </c>
      <c r="AK10" s="55">
        <v>136</v>
      </c>
      <c r="AL10" s="38">
        <f t="shared" si="0"/>
        <v>29</v>
      </c>
      <c r="AM10" s="55">
        <v>128</v>
      </c>
      <c r="AN10" s="38">
        <f t="shared" si="0"/>
        <v>29</v>
      </c>
      <c r="AO10" s="39">
        <v>62.5</v>
      </c>
      <c r="AP10" s="38">
        <f t="shared" si="0"/>
        <v>13</v>
      </c>
      <c r="AQ10" s="55">
        <v>136</v>
      </c>
      <c r="AR10" s="38">
        <f t="shared" si="5"/>
        <v>13</v>
      </c>
      <c r="AS10" s="55">
        <v>112</v>
      </c>
      <c r="AT10" s="38">
        <f t="shared" si="6"/>
        <v>17</v>
      </c>
      <c r="AU10" s="55">
        <v>136</v>
      </c>
      <c r="AV10" s="38">
        <f t="shared" si="6"/>
        <v>12</v>
      </c>
      <c r="AW10" s="55">
        <v>116</v>
      </c>
      <c r="AX10" s="38">
        <f t="shared" si="5"/>
        <v>29</v>
      </c>
      <c r="AY10" s="55">
        <f t="shared" si="8"/>
        <v>123.80952380952381</v>
      </c>
      <c r="AZ10" s="38">
        <f t="shared" si="7"/>
        <v>22</v>
      </c>
      <c r="BB10" s="76">
        <v>9805</v>
      </c>
      <c r="BC10" s="37">
        <v>160</v>
      </c>
      <c r="BD10" s="38">
        <f t="shared" si="9"/>
        <v>18</v>
      </c>
      <c r="BE10" s="37">
        <v>115</v>
      </c>
      <c r="BF10" s="38">
        <f t="shared" si="9"/>
        <v>13</v>
      </c>
      <c r="BG10" s="37">
        <v>160</v>
      </c>
      <c r="BH10" s="38">
        <f t="shared" si="9"/>
        <v>14</v>
      </c>
      <c r="BI10" s="37">
        <v>181.27777777778101</v>
      </c>
      <c r="BJ10" s="38">
        <f t="shared" si="9"/>
        <v>28</v>
      </c>
    </row>
    <row r="11" spans="1:62" ht="15.6" customHeight="1">
      <c r="A11" s="76">
        <v>9806</v>
      </c>
      <c r="B11" s="109" t="s">
        <v>153</v>
      </c>
      <c r="C11" s="55">
        <v>126</v>
      </c>
      <c r="D11" s="38">
        <f t="shared" si="0"/>
        <v>18</v>
      </c>
      <c r="E11" s="55">
        <v>119</v>
      </c>
      <c r="F11" s="38">
        <f t="shared" si="0"/>
        <v>8</v>
      </c>
      <c r="G11" s="55">
        <v>133</v>
      </c>
      <c r="H11" s="38">
        <f t="shared" si="0"/>
        <v>8</v>
      </c>
      <c r="I11" s="55">
        <v>137</v>
      </c>
      <c r="J11" s="38">
        <f t="shared" si="0"/>
        <v>1</v>
      </c>
      <c r="K11" s="55">
        <v>111</v>
      </c>
      <c r="L11" s="38">
        <f t="shared" si="0"/>
        <v>9</v>
      </c>
      <c r="M11" s="55">
        <v>139</v>
      </c>
      <c r="N11" s="38">
        <f t="shared" si="0"/>
        <v>4</v>
      </c>
      <c r="O11" s="55">
        <v>84.5</v>
      </c>
      <c r="P11" s="38">
        <f t="shared" si="1"/>
        <v>25</v>
      </c>
      <c r="Q11" s="55">
        <v>134</v>
      </c>
      <c r="R11" s="38">
        <f t="shared" si="2"/>
        <v>3</v>
      </c>
      <c r="S11" s="55">
        <v>113</v>
      </c>
      <c r="T11" s="38">
        <f t="shared" si="2"/>
        <v>1</v>
      </c>
      <c r="U11" s="55">
        <v>127</v>
      </c>
      <c r="V11" s="38">
        <f t="shared" si="2"/>
        <v>9</v>
      </c>
      <c r="W11" s="55">
        <v>147</v>
      </c>
      <c r="X11" s="38">
        <f t="shared" si="2"/>
        <v>6</v>
      </c>
      <c r="Y11" s="55">
        <v>121</v>
      </c>
      <c r="Z11" s="38">
        <f t="shared" si="2"/>
        <v>7</v>
      </c>
      <c r="AA11" s="55">
        <v>125.5</v>
      </c>
      <c r="AB11" s="38">
        <f t="shared" si="3"/>
        <v>7</v>
      </c>
      <c r="AC11" s="55">
        <v>145</v>
      </c>
      <c r="AD11" s="38">
        <f t="shared" si="3"/>
        <v>4</v>
      </c>
      <c r="AE11" s="55">
        <v>130</v>
      </c>
      <c r="AF11" s="38">
        <f t="shared" si="3"/>
        <v>23</v>
      </c>
      <c r="AG11" s="55">
        <v>144</v>
      </c>
      <c r="AH11" s="38">
        <f t="shared" si="0"/>
        <v>8</v>
      </c>
      <c r="AI11" s="55">
        <v>122.5</v>
      </c>
      <c r="AJ11" s="38">
        <f t="shared" si="4"/>
        <v>5</v>
      </c>
      <c r="AK11" s="55">
        <v>140</v>
      </c>
      <c r="AL11" s="38">
        <f t="shared" si="0"/>
        <v>15</v>
      </c>
      <c r="AM11" s="55">
        <v>135</v>
      </c>
      <c r="AN11" s="38">
        <f t="shared" si="0"/>
        <v>6</v>
      </c>
      <c r="AO11" s="39" t="s">
        <v>361</v>
      </c>
      <c r="AP11" s="38"/>
      <c r="AQ11" s="55">
        <v>140</v>
      </c>
      <c r="AR11" s="38">
        <f t="shared" si="5"/>
        <v>1</v>
      </c>
      <c r="AS11" s="55">
        <v>117</v>
      </c>
      <c r="AT11" s="38">
        <f t="shared" si="6"/>
        <v>6</v>
      </c>
      <c r="AU11" s="55">
        <v>125.5</v>
      </c>
      <c r="AV11" s="38">
        <f t="shared" si="6"/>
        <v>24</v>
      </c>
      <c r="AW11" s="55">
        <v>120</v>
      </c>
      <c r="AX11" s="38">
        <f t="shared" si="5"/>
        <v>20</v>
      </c>
      <c r="AY11" s="55">
        <f t="shared" si="8"/>
        <v>127.65217391304348</v>
      </c>
      <c r="AZ11" s="38">
        <f t="shared" si="7"/>
        <v>9</v>
      </c>
      <c r="BB11" s="76">
        <v>9806</v>
      </c>
      <c r="BC11" s="37">
        <v>160</v>
      </c>
      <c r="BD11" s="38">
        <f t="shared" si="9"/>
        <v>18</v>
      </c>
      <c r="BE11" s="37" t="s">
        <v>361</v>
      </c>
      <c r="BF11" s="38"/>
      <c r="BG11" s="37">
        <v>161</v>
      </c>
      <c r="BH11" s="38">
        <f t="shared" si="9"/>
        <v>4</v>
      </c>
      <c r="BI11" s="37">
        <v>184.38888888889051</v>
      </c>
      <c r="BJ11" s="38">
        <f t="shared" si="9"/>
        <v>9</v>
      </c>
    </row>
    <row r="12" spans="1:62" ht="15.6" customHeight="1">
      <c r="A12" s="76">
        <v>9807</v>
      </c>
      <c r="B12" s="109" t="s">
        <v>157</v>
      </c>
      <c r="C12" s="55">
        <v>130</v>
      </c>
      <c r="D12" s="38">
        <f t="shared" si="0"/>
        <v>4</v>
      </c>
      <c r="E12" s="55">
        <v>123</v>
      </c>
      <c r="F12" s="38">
        <f t="shared" si="0"/>
        <v>3</v>
      </c>
      <c r="G12" s="55">
        <v>137</v>
      </c>
      <c r="H12" s="38">
        <f t="shared" si="0"/>
        <v>3</v>
      </c>
      <c r="I12" s="55">
        <v>132</v>
      </c>
      <c r="J12" s="38">
        <f t="shared" si="0"/>
        <v>13</v>
      </c>
      <c r="K12" s="55">
        <v>118</v>
      </c>
      <c r="L12" s="38">
        <f t="shared" si="0"/>
        <v>3</v>
      </c>
      <c r="M12" s="55">
        <v>134</v>
      </c>
      <c r="N12" s="38">
        <f t="shared" si="0"/>
        <v>12</v>
      </c>
      <c r="O12" s="55">
        <v>90.5</v>
      </c>
      <c r="P12" s="38">
        <f t="shared" si="1"/>
        <v>11</v>
      </c>
      <c r="Q12" s="55">
        <v>134</v>
      </c>
      <c r="R12" s="38">
        <f t="shared" si="2"/>
        <v>3</v>
      </c>
      <c r="S12" s="55">
        <v>111</v>
      </c>
      <c r="T12" s="38">
        <f t="shared" si="2"/>
        <v>3</v>
      </c>
      <c r="U12" s="55">
        <v>130</v>
      </c>
      <c r="V12" s="38">
        <f t="shared" si="2"/>
        <v>4</v>
      </c>
      <c r="W12" s="55">
        <v>148</v>
      </c>
      <c r="X12" s="38">
        <f t="shared" si="2"/>
        <v>4</v>
      </c>
      <c r="Y12" s="55">
        <v>124</v>
      </c>
      <c r="Z12" s="38">
        <f t="shared" si="2"/>
        <v>4</v>
      </c>
      <c r="AA12" s="55">
        <v>130</v>
      </c>
      <c r="AB12" s="38">
        <f t="shared" si="3"/>
        <v>4</v>
      </c>
      <c r="AC12" s="55">
        <v>146</v>
      </c>
      <c r="AD12" s="38">
        <f t="shared" si="3"/>
        <v>3</v>
      </c>
      <c r="AE12" s="55">
        <v>134</v>
      </c>
      <c r="AF12" s="38">
        <f t="shared" si="3"/>
        <v>2</v>
      </c>
      <c r="AG12" s="55">
        <v>145</v>
      </c>
      <c r="AH12" s="38">
        <f t="shared" si="0"/>
        <v>5</v>
      </c>
      <c r="AI12" s="55">
        <v>119</v>
      </c>
      <c r="AJ12" s="38">
        <f t="shared" si="4"/>
        <v>14</v>
      </c>
      <c r="AK12" s="55">
        <v>140</v>
      </c>
      <c r="AL12" s="38">
        <f t="shared" si="0"/>
        <v>15</v>
      </c>
      <c r="AM12" s="55">
        <v>136</v>
      </c>
      <c r="AN12" s="38">
        <f t="shared" si="0"/>
        <v>5</v>
      </c>
      <c r="AO12" s="39" t="s">
        <v>361</v>
      </c>
      <c r="AP12" s="38"/>
      <c r="AQ12" s="55">
        <v>140</v>
      </c>
      <c r="AR12" s="38">
        <f t="shared" si="5"/>
        <v>1</v>
      </c>
      <c r="AS12" s="55">
        <v>118.5</v>
      </c>
      <c r="AT12" s="38">
        <f t="shared" si="6"/>
        <v>1</v>
      </c>
      <c r="AU12" s="55">
        <v>138.83333333333576</v>
      </c>
      <c r="AV12" s="38">
        <f t="shared" si="6"/>
        <v>9</v>
      </c>
      <c r="AW12" s="55">
        <v>118</v>
      </c>
      <c r="AX12" s="38">
        <f t="shared" si="5"/>
        <v>24</v>
      </c>
      <c r="AY12" s="55">
        <f t="shared" si="8"/>
        <v>129.42753623188418</v>
      </c>
      <c r="AZ12" s="38">
        <f t="shared" si="7"/>
        <v>2</v>
      </c>
      <c r="BB12" s="76">
        <v>9807</v>
      </c>
      <c r="BC12" s="37">
        <v>162</v>
      </c>
      <c r="BD12" s="38">
        <f t="shared" si="9"/>
        <v>9</v>
      </c>
      <c r="BE12" s="37" t="s">
        <v>361</v>
      </c>
      <c r="BF12" s="38"/>
      <c r="BG12" s="37">
        <v>158</v>
      </c>
      <c r="BH12" s="38">
        <f t="shared" si="9"/>
        <v>28</v>
      </c>
      <c r="BI12" s="37">
        <v>185.16666666666424</v>
      </c>
      <c r="BJ12" s="38">
        <f t="shared" si="9"/>
        <v>5</v>
      </c>
    </row>
    <row r="13" spans="1:62" ht="15.6" customHeight="1">
      <c r="A13" s="76">
        <v>9808</v>
      </c>
      <c r="B13" s="109" t="s">
        <v>157</v>
      </c>
      <c r="C13" s="55">
        <v>132</v>
      </c>
      <c r="D13" s="38">
        <f t="shared" si="0"/>
        <v>3</v>
      </c>
      <c r="E13" s="55">
        <v>123</v>
      </c>
      <c r="F13" s="38">
        <f t="shared" si="0"/>
        <v>3</v>
      </c>
      <c r="G13" s="55">
        <v>136</v>
      </c>
      <c r="H13" s="38">
        <f t="shared" si="0"/>
        <v>5</v>
      </c>
      <c r="I13" s="55">
        <v>135</v>
      </c>
      <c r="J13" s="38">
        <f t="shared" si="0"/>
        <v>6</v>
      </c>
      <c r="K13" s="55">
        <v>118</v>
      </c>
      <c r="L13" s="38">
        <f t="shared" si="0"/>
        <v>3</v>
      </c>
      <c r="M13" s="55">
        <v>135</v>
      </c>
      <c r="N13" s="38">
        <f t="shared" si="0"/>
        <v>10</v>
      </c>
      <c r="O13" s="55">
        <v>88</v>
      </c>
      <c r="P13" s="38">
        <f t="shared" si="1"/>
        <v>16</v>
      </c>
      <c r="Q13" s="55">
        <v>134</v>
      </c>
      <c r="R13" s="38">
        <f t="shared" si="2"/>
        <v>3</v>
      </c>
      <c r="S13" s="55">
        <v>111</v>
      </c>
      <c r="T13" s="38">
        <f t="shared" si="2"/>
        <v>3</v>
      </c>
      <c r="U13" s="55">
        <v>131.5</v>
      </c>
      <c r="V13" s="38">
        <f t="shared" si="2"/>
        <v>2</v>
      </c>
      <c r="W13" s="55">
        <v>148</v>
      </c>
      <c r="X13" s="38">
        <f t="shared" si="2"/>
        <v>4</v>
      </c>
      <c r="Y13" s="55">
        <v>128</v>
      </c>
      <c r="Z13" s="38">
        <f t="shared" si="2"/>
        <v>1</v>
      </c>
      <c r="AA13" s="55">
        <v>131.5</v>
      </c>
      <c r="AB13" s="38">
        <f t="shared" si="3"/>
        <v>2</v>
      </c>
      <c r="AC13" s="55">
        <v>148</v>
      </c>
      <c r="AD13" s="38">
        <f t="shared" si="3"/>
        <v>1</v>
      </c>
      <c r="AE13" s="55">
        <v>134</v>
      </c>
      <c r="AF13" s="38">
        <f t="shared" si="3"/>
        <v>2</v>
      </c>
      <c r="AG13" s="55">
        <v>142</v>
      </c>
      <c r="AH13" s="38">
        <f t="shared" si="0"/>
        <v>18</v>
      </c>
      <c r="AI13" s="55">
        <v>114</v>
      </c>
      <c r="AJ13" s="38">
        <f t="shared" si="4"/>
        <v>28</v>
      </c>
      <c r="AK13" s="55">
        <v>141</v>
      </c>
      <c r="AL13" s="38">
        <f t="shared" si="0"/>
        <v>6</v>
      </c>
      <c r="AM13" s="55">
        <v>139</v>
      </c>
      <c r="AN13" s="38">
        <f t="shared" si="0"/>
        <v>2</v>
      </c>
      <c r="AO13" s="39" t="s">
        <v>361</v>
      </c>
      <c r="AP13" s="38"/>
      <c r="AQ13" s="55">
        <v>140</v>
      </c>
      <c r="AR13" s="38">
        <f t="shared" si="5"/>
        <v>1</v>
      </c>
      <c r="AS13" s="55">
        <v>118</v>
      </c>
      <c r="AT13" s="38">
        <f t="shared" si="6"/>
        <v>4</v>
      </c>
      <c r="AU13" s="55">
        <v>121.77777777778101</v>
      </c>
      <c r="AV13" s="38">
        <f t="shared" si="6"/>
        <v>27</v>
      </c>
      <c r="AW13" s="55">
        <v>123</v>
      </c>
      <c r="AX13" s="38">
        <f t="shared" si="5"/>
        <v>12</v>
      </c>
      <c r="AY13" s="55">
        <f t="shared" si="8"/>
        <v>129.20772946859918</v>
      </c>
      <c r="AZ13" s="38">
        <f t="shared" si="7"/>
        <v>4</v>
      </c>
      <c r="BB13" s="76">
        <v>9808</v>
      </c>
      <c r="BC13" s="37">
        <v>164</v>
      </c>
      <c r="BD13" s="38">
        <f t="shared" si="9"/>
        <v>3</v>
      </c>
      <c r="BE13" s="37" t="s">
        <v>361</v>
      </c>
      <c r="BF13" s="38"/>
      <c r="BG13" s="37">
        <v>158</v>
      </c>
      <c r="BH13" s="38">
        <f t="shared" si="9"/>
        <v>28</v>
      </c>
      <c r="BI13" s="37">
        <v>183.33333333333576</v>
      </c>
      <c r="BJ13" s="38">
        <f t="shared" si="9"/>
        <v>13</v>
      </c>
    </row>
    <row r="14" spans="1:62" ht="15.6" customHeight="1">
      <c r="A14" s="76">
        <v>9809</v>
      </c>
      <c r="B14" s="109" t="s">
        <v>157</v>
      </c>
      <c r="C14" s="55">
        <v>129</v>
      </c>
      <c r="D14" s="38">
        <f t="shared" si="0"/>
        <v>8</v>
      </c>
      <c r="E14" s="55">
        <v>123</v>
      </c>
      <c r="F14" s="38">
        <f t="shared" si="0"/>
        <v>3</v>
      </c>
      <c r="G14" s="55">
        <v>137</v>
      </c>
      <c r="H14" s="38">
        <f t="shared" si="0"/>
        <v>3</v>
      </c>
      <c r="I14" s="55">
        <v>137</v>
      </c>
      <c r="J14" s="38">
        <f t="shared" si="0"/>
        <v>1</v>
      </c>
      <c r="K14" s="55">
        <v>119</v>
      </c>
      <c r="L14" s="38">
        <f t="shared" si="0"/>
        <v>1</v>
      </c>
      <c r="M14" s="55">
        <v>135</v>
      </c>
      <c r="N14" s="38">
        <f t="shared" si="0"/>
        <v>10</v>
      </c>
      <c r="O14" s="55">
        <v>92.5</v>
      </c>
      <c r="P14" s="38">
        <f t="shared" si="1"/>
        <v>8</v>
      </c>
      <c r="Q14" s="55">
        <v>136</v>
      </c>
      <c r="R14" s="38">
        <f t="shared" si="2"/>
        <v>1</v>
      </c>
      <c r="S14" s="55">
        <v>110</v>
      </c>
      <c r="T14" s="38">
        <f t="shared" si="2"/>
        <v>8</v>
      </c>
      <c r="U14" s="55">
        <v>132</v>
      </c>
      <c r="V14" s="38">
        <f t="shared" si="2"/>
        <v>1</v>
      </c>
      <c r="W14" s="55">
        <v>149</v>
      </c>
      <c r="X14" s="38">
        <f t="shared" si="2"/>
        <v>3</v>
      </c>
      <c r="Y14" s="55">
        <v>127</v>
      </c>
      <c r="Z14" s="38">
        <f t="shared" si="2"/>
        <v>2</v>
      </c>
      <c r="AA14" s="55">
        <v>130.5</v>
      </c>
      <c r="AB14" s="38">
        <f t="shared" si="3"/>
        <v>3</v>
      </c>
      <c r="AC14" s="55">
        <v>145</v>
      </c>
      <c r="AD14" s="38">
        <f t="shared" si="3"/>
        <v>4</v>
      </c>
      <c r="AE14" s="55">
        <v>129</v>
      </c>
      <c r="AF14" s="38">
        <f t="shared" si="3"/>
        <v>26</v>
      </c>
      <c r="AG14" s="55">
        <v>145</v>
      </c>
      <c r="AH14" s="38">
        <f t="shared" si="0"/>
        <v>5</v>
      </c>
      <c r="AI14" s="55">
        <v>111</v>
      </c>
      <c r="AJ14" s="38">
        <f t="shared" si="4"/>
        <v>30</v>
      </c>
      <c r="AK14" s="55">
        <v>142</v>
      </c>
      <c r="AL14" s="38">
        <f t="shared" si="0"/>
        <v>3</v>
      </c>
      <c r="AM14" s="55">
        <v>138</v>
      </c>
      <c r="AN14" s="38">
        <f t="shared" si="0"/>
        <v>3</v>
      </c>
      <c r="AO14" s="39" t="s">
        <v>361</v>
      </c>
      <c r="AP14" s="38"/>
      <c r="AQ14" s="55">
        <v>140</v>
      </c>
      <c r="AR14" s="38">
        <f t="shared" si="5"/>
        <v>1</v>
      </c>
      <c r="AS14" s="55">
        <v>118.5</v>
      </c>
      <c r="AT14" s="38">
        <f t="shared" si="6"/>
        <v>1</v>
      </c>
      <c r="AU14" s="55">
        <v>120</v>
      </c>
      <c r="AV14" s="38">
        <f t="shared" si="6"/>
        <v>30</v>
      </c>
      <c r="AW14" s="55">
        <v>125</v>
      </c>
      <c r="AX14" s="38">
        <f t="shared" si="5"/>
        <v>5</v>
      </c>
      <c r="AY14" s="55">
        <f t="shared" si="8"/>
        <v>129.15217391304347</v>
      </c>
      <c r="AZ14" s="38">
        <f t="shared" si="7"/>
        <v>5</v>
      </c>
      <c r="BB14" s="76">
        <v>9809</v>
      </c>
      <c r="BC14" s="37">
        <v>159</v>
      </c>
      <c r="BD14" s="38">
        <f t="shared" si="9"/>
        <v>22</v>
      </c>
      <c r="BE14" s="37" t="s">
        <v>361</v>
      </c>
      <c r="BF14" s="38"/>
      <c r="BG14" s="37">
        <v>162</v>
      </c>
      <c r="BH14" s="38">
        <f t="shared" si="9"/>
        <v>1</v>
      </c>
      <c r="BI14" s="37">
        <v>184.55555555555475</v>
      </c>
      <c r="BJ14" s="38">
        <f t="shared" si="9"/>
        <v>6</v>
      </c>
    </row>
    <row r="15" spans="1:62" ht="15.6" customHeight="1">
      <c r="A15" s="77">
        <v>9810</v>
      </c>
      <c r="B15" s="116" t="s">
        <v>157</v>
      </c>
      <c r="C15" s="56">
        <v>133</v>
      </c>
      <c r="D15" s="41">
        <f t="shared" si="0"/>
        <v>1</v>
      </c>
      <c r="E15" s="56">
        <v>124</v>
      </c>
      <c r="F15" s="41">
        <f t="shared" si="0"/>
        <v>1</v>
      </c>
      <c r="G15" s="56">
        <v>138</v>
      </c>
      <c r="H15" s="41">
        <f t="shared" si="0"/>
        <v>2</v>
      </c>
      <c r="I15" s="56">
        <v>136</v>
      </c>
      <c r="J15" s="41">
        <f t="shared" si="0"/>
        <v>5</v>
      </c>
      <c r="K15" s="56">
        <v>119</v>
      </c>
      <c r="L15" s="41">
        <f t="shared" si="0"/>
        <v>1</v>
      </c>
      <c r="M15" s="56">
        <v>137</v>
      </c>
      <c r="N15" s="41">
        <f t="shared" si="0"/>
        <v>7</v>
      </c>
      <c r="O15" s="56">
        <v>87.5</v>
      </c>
      <c r="P15" s="41">
        <f t="shared" si="1"/>
        <v>17</v>
      </c>
      <c r="Q15" s="56">
        <v>136</v>
      </c>
      <c r="R15" s="41">
        <f t="shared" si="2"/>
        <v>1</v>
      </c>
      <c r="S15" s="56">
        <v>111</v>
      </c>
      <c r="T15" s="41">
        <f t="shared" si="2"/>
        <v>3</v>
      </c>
      <c r="U15" s="56">
        <v>131.5</v>
      </c>
      <c r="V15" s="41">
        <f t="shared" si="2"/>
        <v>2</v>
      </c>
      <c r="W15" s="56">
        <v>153</v>
      </c>
      <c r="X15" s="41">
        <f t="shared" si="2"/>
        <v>1</v>
      </c>
      <c r="Y15" s="56">
        <v>124</v>
      </c>
      <c r="Z15" s="41">
        <f t="shared" si="2"/>
        <v>4</v>
      </c>
      <c r="AA15" s="56">
        <v>132</v>
      </c>
      <c r="AB15" s="41">
        <f t="shared" si="3"/>
        <v>1</v>
      </c>
      <c r="AC15" s="56">
        <v>148</v>
      </c>
      <c r="AD15" s="41">
        <f t="shared" si="3"/>
        <v>1</v>
      </c>
      <c r="AE15" s="56">
        <v>131.5</v>
      </c>
      <c r="AF15" s="41">
        <f t="shared" si="3"/>
        <v>11</v>
      </c>
      <c r="AG15" s="56">
        <v>143</v>
      </c>
      <c r="AH15" s="41">
        <f t="shared" si="0"/>
        <v>11</v>
      </c>
      <c r="AI15" s="56">
        <v>116</v>
      </c>
      <c r="AJ15" s="41">
        <f t="shared" si="4"/>
        <v>24</v>
      </c>
      <c r="AK15" s="56">
        <v>141</v>
      </c>
      <c r="AL15" s="41">
        <f t="shared" si="0"/>
        <v>6</v>
      </c>
      <c r="AM15" s="56">
        <v>134</v>
      </c>
      <c r="AN15" s="41">
        <f t="shared" si="0"/>
        <v>15</v>
      </c>
      <c r="AO15" s="42" t="s">
        <v>361</v>
      </c>
      <c r="AP15" s="41"/>
      <c r="AQ15" s="56">
        <v>140</v>
      </c>
      <c r="AR15" s="41">
        <f t="shared" si="5"/>
        <v>1</v>
      </c>
      <c r="AS15" s="56">
        <v>117</v>
      </c>
      <c r="AT15" s="41">
        <f t="shared" si="6"/>
        <v>6</v>
      </c>
      <c r="AU15" s="56">
        <v>140.66666666666424</v>
      </c>
      <c r="AV15" s="41">
        <f t="shared" si="6"/>
        <v>3</v>
      </c>
      <c r="AW15" s="56">
        <v>124</v>
      </c>
      <c r="AX15" s="41">
        <f t="shared" si="5"/>
        <v>10</v>
      </c>
      <c r="AY15" s="56">
        <f t="shared" si="8"/>
        <v>130.31159420289845</v>
      </c>
      <c r="AZ15" s="41">
        <f t="shared" si="7"/>
        <v>1</v>
      </c>
      <c r="BB15" s="77">
        <v>9810</v>
      </c>
      <c r="BC15" s="40">
        <v>166</v>
      </c>
      <c r="BD15" s="41">
        <f t="shared" si="9"/>
        <v>1</v>
      </c>
      <c r="BE15" s="40" t="s">
        <v>361</v>
      </c>
      <c r="BF15" s="41"/>
      <c r="BG15" s="40">
        <v>162</v>
      </c>
      <c r="BH15" s="41">
        <f t="shared" si="9"/>
        <v>1</v>
      </c>
      <c r="BI15" s="40">
        <v>184.5</v>
      </c>
      <c r="BJ15" s="41">
        <f t="shared" si="9"/>
        <v>7</v>
      </c>
    </row>
    <row r="16" spans="1:62" ht="15.6" customHeight="1">
      <c r="A16" s="75">
        <v>9811</v>
      </c>
      <c r="B16" s="101" t="s">
        <v>153</v>
      </c>
      <c r="C16" s="54">
        <v>129</v>
      </c>
      <c r="D16" s="35">
        <f t="shared" si="0"/>
        <v>8</v>
      </c>
      <c r="E16" s="54">
        <v>118</v>
      </c>
      <c r="F16" s="35">
        <f t="shared" si="0"/>
        <v>9</v>
      </c>
      <c r="G16" s="54">
        <v>131</v>
      </c>
      <c r="H16" s="35">
        <f t="shared" si="0"/>
        <v>11</v>
      </c>
      <c r="I16" s="54">
        <v>135</v>
      </c>
      <c r="J16" s="35">
        <f t="shared" si="0"/>
        <v>6</v>
      </c>
      <c r="K16" s="54">
        <v>112</v>
      </c>
      <c r="L16" s="35">
        <f t="shared" si="0"/>
        <v>8</v>
      </c>
      <c r="M16" s="54">
        <v>140</v>
      </c>
      <c r="N16" s="35">
        <f t="shared" si="0"/>
        <v>2</v>
      </c>
      <c r="O16" s="54">
        <v>87.5</v>
      </c>
      <c r="P16" s="35">
        <f t="shared" si="1"/>
        <v>17</v>
      </c>
      <c r="Q16" s="54">
        <v>133</v>
      </c>
      <c r="R16" s="35">
        <f t="shared" si="2"/>
        <v>6</v>
      </c>
      <c r="S16" s="54">
        <v>111</v>
      </c>
      <c r="T16" s="35">
        <f t="shared" si="2"/>
        <v>3</v>
      </c>
      <c r="U16" s="54">
        <v>128.5</v>
      </c>
      <c r="V16" s="35">
        <f t="shared" si="2"/>
        <v>7</v>
      </c>
      <c r="W16" s="54">
        <v>146</v>
      </c>
      <c r="X16" s="35">
        <f t="shared" si="2"/>
        <v>9</v>
      </c>
      <c r="Y16" s="54">
        <v>120</v>
      </c>
      <c r="Z16" s="35">
        <f t="shared" si="2"/>
        <v>10</v>
      </c>
      <c r="AA16" s="54">
        <v>126</v>
      </c>
      <c r="AB16" s="35">
        <f t="shared" si="3"/>
        <v>6</v>
      </c>
      <c r="AC16" s="54">
        <v>145</v>
      </c>
      <c r="AD16" s="35">
        <f t="shared" si="3"/>
        <v>4</v>
      </c>
      <c r="AE16" s="54">
        <v>132</v>
      </c>
      <c r="AF16" s="35">
        <f t="shared" si="3"/>
        <v>10</v>
      </c>
      <c r="AG16" s="54">
        <v>141</v>
      </c>
      <c r="AH16" s="35">
        <f t="shared" si="0"/>
        <v>22</v>
      </c>
      <c r="AI16" s="54">
        <v>115.5</v>
      </c>
      <c r="AJ16" s="35">
        <f t="shared" si="4"/>
        <v>26</v>
      </c>
      <c r="AK16" s="54">
        <v>141</v>
      </c>
      <c r="AL16" s="35">
        <f t="shared" si="0"/>
        <v>6</v>
      </c>
      <c r="AM16" s="54">
        <v>135</v>
      </c>
      <c r="AN16" s="35">
        <f t="shared" si="0"/>
        <v>6</v>
      </c>
      <c r="AO16" s="36" t="s">
        <v>361</v>
      </c>
      <c r="AP16" s="35"/>
      <c r="AQ16" s="54">
        <v>140</v>
      </c>
      <c r="AR16" s="35">
        <f t="shared" si="5"/>
        <v>1</v>
      </c>
      <c r="AS16" s="54">
        <v>118.5</v>
      </c>
      <c r="AT16" s="35">
        <f t="shared" si="6"/>
        <v>1</v>
      </c>
      <c r="AU16" s="54">
        <v>140.33333333333576</v>
      </c>
      <c r="AV16" s="35">
        <f t="shared" si="6"/>
        <v>4</v>
      </c>
      <c r="AW16" s="54">
        <v>122</v>
      </c>
      <c r="AX16" s="35">
        <f t="shared" si="5"/>
        <v>14</v>
      </c>
      <c r="AY16" s="54">
        <f t="shared" si="8"/>
        <v>128.14492753623199</v>
      </c>
      <c r="AZ16" s="35">
        <f t="shared" si="7"/>
        <v>6</v>
      </c>
      <c r="BB16" s="75">
        <v>9811</v>
      </c>
      <c r="BC16" s="34">
        <v>163</v>
      </c>
      <c r="BD16" s="35">
        <f t="shared" si="9"/>
        <v>6</v>
      </c>
      <c r="BE16" s="34" t="s">
        <v>361</v>
      </c>
      <c r="BF16" s="35"/>
      <c r="BG16" s="34">
        <v>161</v>
      </c>
      <c r="BH16" s="35">
        <f t="shared" si="9"/>
        <v>4</v>
      </c>
      <c r="BI16" s="34">
        <v>185.55555555555475</v>
      </c>
      <c r="BJ16" s="35">
        <f t="shared" si="9"/>
        <v>1</v>
      </c>
    </row>
    <row r="17" spans="1:62" ht="15.6" customHeight="1">
      <c r="A17" s="76">
        <v>9812</v>
      </c>
      <c r="B17" s="109" t="s">
        <v>164</v>
      </c>
      <c r="C17" s="55">
        <v>123</v>
      </c>
      <c r="D17" s="38">
        <f t="shared" si="0"/>
        <v>28</v>
      </c>
      <c r="E17" s="55">
        <v>107</v>
      </c>
      <c r="F17" s="38">
        <f t="shared" si="0"/>
        <v>27</v>
      </c>
      <c r="G17" s="55">
        <v>125</v>
      </c>
      <c r="H17" s="38">
        <f t="shared" si="0"/>
        <v>29</v>
      </c>
      <c r="I17" s="55">
        <v>127</v>
      </c>
      <c r="J17" s="38">
        <f t="shared" si="0"/>
        <v>26</v>
      </c>
      <c r="K17" s="55">
        <v>103</v>
      </c>
      <c r="L17" s="38">
        <f t="shared" si="0"/>
        <v>25</v>
      </c>
      <c r="M17" s="55">
        <v>125</v>
      </c>
      <c r="N17" s="38">
        <f t="shared" si="0"/>
        <v>27</v>
      </c>
      <c r="O17" s="55">
        <v>84.5</v>
      </c>
      <c r="P17" s="38">
        <f t="shared" si="1"/>
        <v>25</v>
      </c>
      <c r="Q17" s="55">
        <v>129</v>
      </c>
      <c r="R17" s="38">
        <f t="shared" si="2"/>
        <v>27</v>
      </c>
      <c r="S17" s="55">
        <v>91</v>
      </c>
      <c r="T17" s="38">
        <f t="shared" si="2"/>
        <v>27</v>
      </c>
      <c r="U17" s="55">
        <v>109.5</v>
      </c>
      <c r="V17" s="38">
        <f t="shared" si="2"/>
        <v>29</v>
      </c>
      <c r="W17" s="55">
        <v>144</v>
      </c>
      <c r="X17" s="38">
        <f t="shared" si="2"/>
        <v>17</v>
      </c>
      <c r="Y17" s="55">
        <v>118</v>
      </c>
      <c r="Z17" s="38">
        <f t="shared" si="2"/>
        <v>20</v>
      </c>
      <c r="AA17" s="55">
        <v>111.5</v>
      </c>
      <c r="AB17" s="38">
        <f t="shared" si="3"/>
        <v>30</v>
      </c>
      <c r="AC17" s="55">
        <v>140</v>
      </c>
      <c r="AD17" s="38">
        <f t="shared" si="3"/>
        <v>24</v>
      </c>
      <c r="AE17" s="55">
        <v>133.5</v>
      </c>
      <c r="AF17" s="38">
        <f t="shared" si="3"/>
        <v>4</v>
      </c>
      <c r="AG17" s="55">
        <v>140</v>
      </c>
      <c r="AH17" s="38">
        <f t="shared" si="0"/>
        <v>26</v>
      </c>
      <c r="AI17" s="55">
        <v>118.5</v>
      </c>
      <c r="AJ17" s="38">
        <f t="shared" si="4"/>
        <v>17</v>
      </c>
      <c r="AK17" s="55">
        <v>138</v>
      </c>
      <c r="AL17" s="38">
        <f t="shared" ref="AL17:AL35" si="10">RANK(AK17,AK$6:AK$35,0)</f>
        <v>25</v>
      </c>
      <c r="AM17" s="55">
        <v>134</v>
      </c>
      <c r="AN17" s="38">
        <f t="shared" si="0"/>
        <v>15</v>
      </c>
      <c r="AO17" s="39">
        <v>67</v>
      </c>
      <c r="AP17" s="38">
        <f t="shared" si="0"/>
        <v>12</v>
      </c>
      <c r="AQ17" s="55">
        <v>134</v>
      </c>
      <c r="AR17" s="38">
        <f t="shared" si="5"/>
        <v>18</v>
      </c>
      <c r="AS17" s="55">
        <v>106</v>
      </c>
      <c r="AT17" s="38">
        <f t="shared" si="6"/>
        <v>29</v>
      </c>
      <c r="AU17" s="55">
        <v>136.33333333333576</v>
      </c>
      <c r="AV17" s="38">
        <f t="shared" si="6"/>
        <v>11</v>
      </c>
      <c r="AW17" s="55">
        <v>122</v>
      </c>
      <c r="AX17" s="38">
        <f t="shared" si="5"/>
        <v>14</v>
      </c>
      <c r="AY17" s="55">
        <f t="shared" si="8"/>
        <v>121.73188405797111</v>
      </c>
      <c r="AZ17" s="38">
        <f t="shared" si="7"/>
        <v>30</v>
      </c>
      <c r="BB17" s="76">
        <v>9812</v>
      </c>
      <c r="BC17" s="37">
        <v>154</v>
      </c>
      <c r="BD17" s="38">
        <f t="shared" si="9"/>
        <v>29</v>
      </c>
      <c r="BE17" s="37">
        <v>118</v>
      </c>
      <c r="BF17" s="38">
        <f t="shared" si="9"/>
        <v>12</v>
      </c>
      <c r="BG17" s="37">
        <v>159</v>
      </c>
      <c r="BH17" s="38">
        <f t="shared" si="9"/>
        <v>26</v>
      </c>
      <c r="BI17" s="37">
        <v>181.5</v>
      </c>
      <c r="BJ17" s="38">
        <f t="shared" si="9"/>
        <v>24</v>
      </c>
    </row>
    <row r="18" spans="1:62" ht="15.6" customHeight="1">
      <c r="A18" s="76">
        <v>9813</v>
      </c>
      <c r="B18" s="109" t="s">
        <v>167</v>
      </c>
      <c r="C18" s="55">
        <v>124</v>
      </c>
      <c r="D18" s="38">
        <f t="shared" si="0"/>
        <v>26</v>
      </c>
      <c r="E18" s="55">
        <v>115</v>
      </c>
      <c r="F18" s="38">
        <f t="shared" si="0"/>
        <v>14</v>
      </c>
      <c r="G18" s="55">
        <v>126</v>
      </c>
      <c r="H18" s="38">
        <f t="shared" si="0"/>
        <v>27</v>
      </c>
      <c r="I18" s="55">
        <v>130</v>
      </c>
      <c r="J18" s="38">
        <f t="shared" si="0"/>
        <v>17</v>
      </c>
      <c r="K18" s="55">
        <v>106</v>
      </c>
      <c r="L18" s="38">
        <f t="shared" si="0"/>
        <v>19</v>
      </c>
      <c r="M18" s="55">
        <v>132</v>
      </c>
      <c r="N18" s="38">
        <f t="shared" si="0"/>
        <v>13</v>
      </c>
      <c r="O18" s="55">
        <v>88.5</v>
      </c>
      <c r="P18" s="38">
        <f t="shared" si="1"/>
        <v>15</v>
      </c>
      <c r="Q18" s="55">
        <v>132</v>
      </c>
      <c r="R18" s="38">
        <f t="shared" si="2"/>
        <v>12</v>
      </c>
      <c r="S18" s="55">
        <v>104</v>
      </c>
      <c r="T18" s="38">
        <f t="shared" si="2"/>
        <v>12</v>
      </c>
      <c r="U18" s="55">
        <v>122.5</v>
      </c>
      <c r="V18" s="38">
        <f t="shared" si="2"/>
        <v>13</v>
      </c>
      <c r="W18" s="55">
        <v>144</v>
      </c>
      <c r="X18" s="38">
        <f t="shared" si="2"/>
        <v>17</v>
      </c>
      <c r="Y18" s="55">
        <v>119</v>
      </c>
      <c r="Z18" s="38">
        <f t="shared" si="2"/>
        <v>14</v>
      </c>
      <c r="AA18" s="55">
        <v>120.5</v>
      </c>
      <c r="AB18" s="38">
        <f t="shared" si="3"/>
        <v>13</v>
      </c>
      <c r="AC18" s="55">
        <v>140</v>
      </c>
      <c r="AD18" s="38">
        <f t="shared" si="3"/>
        <v>24</v>
      </c>
      <c r="AE18" s="55">
        <v>133</v>
      </c>
      <c r="AF18" s="38">
        <f t="shared" si="3"/>
        <v>5</v>
      </c>
      <c r="AG18" s="55">
        <v>142</v>
      </c>
      <c r="AH18" s="38">
        <f t="shared" si="0"/>
        <v>18</v>
      </c>
      <c r="AI18" s="55">
        <v>122</v>
      </c>
      <c r="AJ18" s="38">
        <f t="shared" si="4"/>
        <v>7</v>
      </c>
      <c r="AK18" s="55">
        <v>139</v>
      </c>
      <c r="AL18" s="38">
        <f t="shared" si="10"/>
        <v>20</v>
      </c>
      <c r="AM18" s="55">
        <v>133</v>
      </c>
      <c r="AN18" s="38">
        <f t="shared" si="0"/>
        <v>20</v>
      </c>
      <c r="AO18" s="39" t="s">
        <v>361</v>
      </c>
      <c r="AP18" s="38"/>
      <c r="AQ18" s="55">
        <v>134</v>
      </c>
      <c r="AR18" s="38">
        <f t="shared" si="5"/>
        <v>18</v>
      </c>
      <c r="AS18" s="55">
        <v>110</v>
      </c>
      <c r="AT18" s="38">
        <f t="shared" si="6"/>
        <v>23</v>
      </c>
      <c r="AU18" s="55">
        <v>134.38888888889051</v>
      </c>
      <c r="AV18" s="38">
        <f t="shared" si="6"/>
        <v>16</v>
      </c>
      <c r="AW18" s="55">
        <v>124</v>
      </c>
      <c r="AX18" s="38">
        <f t="shared" si="5"/>
        <v>10</v>
      </c>
      <c r="AY18" s="55">
        <f t="shared" si="8"/>
        <v>124.99516908212567</v>
      </c>
      <c r="AZ18" s="38">
        <f t="shared" si="7"/>
        <v>15</v>
      </c>
      <c r="BB18" s="76">
        <v>9813</v>
      </c>
      <c r="BC18" s="37">
        <v>158</v>
      </c>
      <c r="BD18" s="38">
        <f t="shared" si="9"/>
        <v>24</v>
      </c>
      <c r="BE18" s="37" t="s">
        <v>361</v>
      </c>
      <c r="BF18" s="38"/>
      <c r="BG18" s="37">
        <v>159</v>
      </c>
      <c r="BH18" s="38">
        <f t="shared" si="9"/>
        <v>26</v>
      </c>
      <c r="BI18" s="37">
        <v>181</v>
      </c>
      <c r="BJ18" s="38">
        <f t="shared" si="9"/>
        <v>29</v>
      </c>
    </row>
    <row r="19" spans="1:62" ht="15.6" customHeight="1">
      <c r="A19" s="76">
        <v>9814</v>
      </c>
      <c r="B19" s="109" t="s">
        <v>169</v>
      </c>
      <c r="C19" s="55">
        <v>125</v>
      </c>
      <c r="D19" s="38">
        <f t="shared" si="0"/>
        <v>23</v>
      </c>
      <c r="E19" s="55">
        <v>107</v>
      </c>
      <c r="F19" s="38">
        <f t="shared" si="0"/>
        <v>27</v>
      </c>
      <c r="G19" s="55">
        <v>120</v>
      </c>
      <c r="H19" s="38">
        <f t="shared" si="0"/>
        <v>30</v>
      </c>
      <c r="I19" s="55">
        <v>125</v>
      </c>
      <c r="J19" s="38">
        <f t="shared" si="0"/>
        <v>29</v>
      </c>
      <c r="K19" s="55">
        <v>105</v>
      </c>
      <c r="L19" s="38">
        <f t="shared" si="0"/>
        <v>24</v>
      </c>
      <c r="M19" s="55">
        <v>130</v>
      </c>
      <c r="N19" s="38">
        <f t="shared" si="0"/>
        <v>21</v>
      </c>
      <c r="O19" s="55">
        <v>87</v>
      </c>
      <c r="P19" s="38">
        <f t="shared" si="1"/>
        <v>21</v>
      </c>
      <c r="Q19" s="55">
        <v>129</v>
      </c>
      <c r="R19" s="38">
        <f t="shared" si="2"/>
        <v>27</v>
      </c>
      <c r="S19" s="55">
        <v>104</v>
      </c>
      <c r="T19" s="38">
        <f t="shared" si="2"/>
        <v>12</v>
      </c>
      <c r="U19" s="55">
        <v>121</v>
      </c>
      <c r="V19" s="38">
        <f t="shared" si="2"/>
        <v>15</v>
      </c>
      <c r="W19" s="55">
        <v>139</v>
      </c>
      <c r="X19" s="38">
        <f t="shared" si="2"/>
        <v>29</v>
      </c>
      <c r="Y19" s="55">
        <v>118</v>
      </c>
      <c r="Z19" s="38">
        <f t="shared" si="2"/>
        <v>20</v>
      </c>
      <c r="AA19" s="55">
        <v>117</v>
      </c>
      <c r="AB19" s="38">
        <f t="shared" si="3"/>
        <v>21</v>
      </c>
      <c r="AC19" s="55">
        <v>139</v>
      </c>
      <c r="AD19" s="38">
        <f t="shared" si="3"/>
        <v>28</v>
      </c>
      <c r="AE19" s="55">
        <v>131</v>
      </c>
      <c r="AF19" s="38">
        <f t="shared" si="3"/>
        <v>16</v>
      </c>
      <c r="AG19" s="55">
        <v>142</v>
      </c>
      <c r="AH19" s="38">
        <f t="shared" si="0"/>
        <v>18</v>
      </c>
      <c r="AI19" s="55">
        <v>120</v>
      </c>
      <c r="AJ19" s="38">
        <f t="shared" si="4"/>
        <v>11</v>
      </c>
      <c r="AK19" s="55">
        <v>137</v>
      </c>
      <c r="AL19" s="38">
        <f t="shared" si="10"/>
        <v>27</v>
      </c>
      <c r="AM19" s="55">
        <v>132</v>
      </c>
      <c r="AN19" s="38">
        <f t="shared" si="0"/>
        <v>22</v>
      </c>
      <c r="AO19" s="39" t="s">
        <v>361</v>
      </c>
      <c r="AP19" s="38"/>
      <c r="AQ19" s="55">
        <v>130</v>
      </c>
      <c r="AR19" s="38">
        <f t="shared" si="5"/>
        <v>30</v>
      </c>
      <c r="AS19" s="55">
        <v>111</v>
      </c>
      <c r="AT19" s="38">
        <f t="shared" si="6"/>
        <v>20</v>
      </c>
      <c r="AU19" s="55">
        <v>136.83333333333576</v>
      </c>
      <c r="AV19" s="38">
        <f t="shared" si="6"/>
        <v>10</v>
      </c>
      <c r="AW19" s="55">
        <v>122</v>
      </c>
      <c r="AX19" s="38">
        <f t="shared" si="5"/>
        <v>14</v>
      </c>
      <c r="AY19" s="55">
        <f t="shared" si="8"/>
        <v>122.94927536231894</v>
      </c>
      <c r="AZ19" s="38">
        <f t="shared" si="7"/>
        <v>27</v>
      </c>
      <c r="BB19" s="76">
        <v>9814</v>
      </c>
      <c r="BC19" s="37">
        <v>161</v>
      </c>
      <c r="BD19" s="38">
        <f t="shared" si="9"/>
        <v>15</v>
      </c>
      <c r="BE19" s="37" t="s">
        <v>361</v>
      </c>
      <c r="BF19" s="38"/>
      <c r="BG19" s="37">
        <v>161</v>
      </c>
      <c r="BH19" s="38">
        <f t="shared" si="9"/>
        <v>4</v>
      </c>
      <c r="BI19" s="37">
        <v>182</v>
      </c>
      <c r="BJ19" s="38">
        <f t="shared" si="9"/>
        <v>23</v>
      </c>
    </row>
    <row r="20" spans="1:62" ht="15.6" customHeight="1">
      <c r="A20" s="76">
        <v>9815</v>
      </c>
      <c r="B20" s="109" t="s">
        <v>171</v>
      </c>
      <c r="C20" s="55">
        <v>125</v>
      </c>
      <c r="D20" s="38">
        <f t="shared" si="0"/>
        <v>23</v>
      </c>
      <c r="E20" s="55">
        <v>108</v>
      </c>
      <c r="F20" s="38">
        <f t="shared" si="0"/>
        <v>23</v>
      </c>
      <c r="G20" s="55">
        <v>127</v>
      </c>
      <c r="H20" s="38">
        <f t="shared" si="0"/>
        <v>25</v>
      </c>
      <c r="I20" s="55">
        <v>132</v>
      </c>
      <c r="J20" s="38">
        <f t="shared" si="0"/>
        <v>13</v>
      </c>
      <c r="K20" s="55">
        <v>106</v>
      </c>
      <c r="L20" s="38">
        <f t="shared" si="0"/>
        <v>19</v>
      </c>
      <c r="M20" s="55">
        <v>131</v>
      </c>
      <c r="N20" s="38">
        <f t="shared" si="0"/>
        <v>16</v>
      </c>
      <c r="O20" s="55">
        <v>89.5</v>
      </c>
      <c r="P20" s="38">
        <f t="shared" si="1"/>
        <v>13</v>
      </c>
      <c r="Q20" s="55">
        <v>132</v>
      </c>
      <c r="R20" s="38">
        <f t="shared" si="2"/>
        <v>12</v>
      </c>
      <c r="S20" s="55">
        <v>98</v>
      </c>
      <c r="T20" s="38">
        <f t="shared" si="2"/>
        <v>20</v>
      </c>
      <c r="U20" s="55">
        <v>119.5</v>
      </c>
      <c r="V20" s="38">
        <f t="shared" si="2"/>
        <v>17</v>
      </c>
      <c r="W20" s="55">
        <v>141</v>
      </c>
      <c r="X20" s="38">
        <f t="shared" si="2"/>
        <v>27</v>
      </c>
      <c r="Y20" s="55">
        <v>118</v>
      </c>
      <c r="Z20" s="38">
        <f t="shared" si="2"/>
        <v>20</v>
      </c>
      <c r="AA20" s="55">
        <v>118.5</v>
      </c>
      <c r="AB20" s="38">
        <f t="shared" si="3"/>
        <v>18</v>
      </c>
      <c r="AC20" s="55">
        <v>139</v>
      </c>
      <c r="AD20" s="38">
        <f t="shared" si="3"/>
        <v>28</v>
      </c>
      <c r="AE20" s="55">
        <v>132.5</v>
      </c>
      <c r="AF20" s="38">
        <f t="shared" si="3"/>
        <v>7</v>
      </c>
      <c r="AG20" s="55">
        <v>144</v>
      </c>
      <c r="AH20" s="38">
        <f t="shared" si="0"/>
        <v>8</v>
      </c>
      <c r="AI20" s="55">
        <v>125</v>
      </c>
      <c r="AJ20" s="38">
        <f t="shared" si="4"/>
        <v>3</v>
      </c>
      <c r="AK20" s="55">
        <v>140</v>
      </c>
      <c r="AL20" s="38">
        <f t="shared" si="10"/>
        <v>15</v>
      </c>
      <c r="AM20" s="55">
        <v>134</v>
      </c>
      <c r="AN20" s="38">
        <f t="shared" si="0"/>
        <v>15</v>
      </c>
      <c r="AO20" s="39">
        <v>82</v>
      </c>
      <c r="AP20" s="38">
        <f t="shared" si="0"/>
        <v>2</v>
      </c>
      <c r="AQ20" s="55">
        <v>134</v>
      </c>
      <c r="AR20" s="38">
        <f t="shared" si="5"/>
        <v>18</v>
      </c>
      <c r="AS20" s="55">
        <v>107.5</v>
      </c>
      <c r="AT20" s="38">
        <f t="shared" si="6"/>
        <v>26</v>
      </c>
      <c r="AU20" s="55">
        <v>141.5</v>
      </c>
      <c r="AV20" s="38">
        <f t="shared" si="6"/>
        <v>2</v>
      </c>
      <c r="AW20" s="55">
        <v>126</v>
      </c>
      <c r="AX20" s="38">
        <f t="shared" si="5"/>
        <v>3</v>
      </c>
      <c r="AY20" s="55">
        <f t="shared" si="8"/>
        <v>124.73913043478261</v>
      </c>
      <c r="AZ20" s="38">
        <f t="shared" si="7"/>
        <v>16</v>
      </c>
      <c r="BB20" s="76">
        <v>9815</v>
      </c>
      <c r="BC20" s="37">
        <v>154</v>
      </c>
      <c r="BD20" s="38">
        <f t="shared" si="9"/>
        <v>29</v>
      </c>
      <c r="BE20" s="37">
        <v>132</v>
      </c>
      <c r="BF20" s="38">
        <f t="shared" si="9"/>
        <v>2</v>
      </c>
      <c r="BG20" s="37">
        <v>159.5</v>
      </c>
      <c r="BH20" s="38">
        <f t="shared" si="9"/>
        <v>24</v>
      </c>
      <c r="BI20" s="37">
        <v>180.5</v>
      </c>
      <c r="BJ20" s="38">
        <f t="shared" si="9"/>
        <v>30</v>
      </c>
    </row>
    <row r="21" spans="1:62" ht="15.6" customHeight="1">
      <c r="A21" s="76">
        <v>9816</v>
      </c>
      <c r="B21" s="109" t="s">
        <v>173</v>
      </c>
      <c r="C21" s="55">
        <v>125</v>
      </c>
      <c r="D21" s="38">
        <f t="shared" si="0"/>
        <v>23</v>
      </c>
      <c r="E21" s="55">
        <v>108</v>
      </c>
      <c r="F21" s="38">
        <f t="shared" si="0"/>
        <v>23</v>
      </c>
      <c r="G21" s="55">
        <v>126</v>
      </c>
      <c r="H21" s="38">
        <f t="shared" si="0"/>
        <v>27</v>
      </c>
      <c r="I21" s="55">
        <v>129</v>
      </c>
      <c r="J21" s="38">
        <f t="shared" si="0"/>
        <v>21</v>
      </c>
      <c r="K21" s="55">
        <v>106</v>
      </c>
      <c r="L21" s="38">
        <f t="shared" si="0"/>
        <v>19</v>
      </c>
      <c r="M21" s="55">
        <v>125</v>
      </c>
      <c r="N21" s="38">
        <f t="shared" si="0"/>
        <v>27</v>
      </c>
      <c r="O21" s="55">
        <v>94</v>
      </c>
      <c r="P21" s="38">
        <f t="shared" si="1"/>
        <v>3</v>
      </c>
      <c r="Q21" s="55">
        <v>130</v>
      </c>
      <c r="R21" s="38">
        <f t="shared" si="2"/>
        <v>25</v>
      </c>
      <c r="S21" s="55">
        <v>97</v>
      </c>
      <c r="T21" s="38">
        <f t="shared" si="2"/>
        <v>24</v>
      </c>
      <c r="U21" s="55">
        <v>111.5</v>
      </c>
      <c r="V21" s="38">
        <f t="shared" si="2"/>
        <v>26</v>
      </c>
      <c r="W21" s="55">
        <v>143</v>
      </c>
      <c r="X21" s="38">
        <f t="shared" si="2"/>
        <v>24</v>
      </c>
      <c r="Y21" s="55">
        <v>118</v>
      </c>
      <c r="Z21" s="38">
        <f t="shared" si="2"/>
        <v>20</v>
      </c>
      <c r="AA21" s="55">
        <v>113</v>
      </c>
      <c r="AB21" s="38">
        <f t="shared" si="3"/>
        <v>29</v>
      </c>
      <c r="AC21" s="55">
        <v>140</v>
      </c>
      <c r="AD21" s="38">
        <f t="shared" si="3"/>
        <v>24</v>
      </c>
      <c r="AE21" s="55">
        <v>134.5</v>
      </c>
      <c r="AF21" s="38">
        <f t="shared" si="3"/>
        <v>1</v>
      </c>
      <c r="AG21" s="55">
        <v>143</v>
      </c>
      <c r="AH21" s="38">
        <f t="shared" si="0"/>
        <v>11</v>
      </c>
      <c r="AI21" s="55">
        <v>127.5</v>
      </c>
      <c r="AJ21" s="38">
        <f t="shared" si="4"/>
        <v>1</v>
      </c>
      <c r="AK21" s="55">
        <v>139</v>
      </c>
      <c r="AL21" s="38">
        <f t="shared" si="10"/>
        <v>20</v>
      </c>
      <c r="AM21" s="55">
        <v>135</v>
      </c>
      <c r="AN21" s="38">
        <f t="shared" si="0"/>
        <v>6</v>
      </c>
      <c r="AO21" s="39">
        <v>72.5</v>
      </c>
      <c r="AP21" s="38">
        <f t="shared" si="0"/>
        <v>11</v>
      </c>
      <c r="AQ21" s="55">
        <v>134</v>
      </c>
      <c r="AR21" s="38">
        <f t="shared" si="5"/>
        <v>18</v>
      </c>
      <c r="AS21" s="55">
        <v>107</v>
      </c>
      <c r="AT21" s="38">
        <f t="shared" si="6"/>
        <v>27</v>
      </c>
      <c r="AU21" s="55">
        <v>142.66666666666424</v>
      </c>
      <c r="AV21" s="38">
        <f t="shared" si="6"/>
        <v>1</v>
      </c>
      <c r="AW21" s="55">
        <v>126</v>
      </c>
      <c r="AX21" s="38">
        <f t="shared" si="5"/>
        <v>3</v>
      </c>
      <c r="AY21" s="55">
        <f t="shared" si="8"/>
        <v>124.09420289855062</v>
      </c>
      <c r="AZ21" s="38">
        <f t="shared" si="7"/>
        <v>20</v>
      </c>
      <c r="BB21" s="76">
        <v>9816</v>
      </c>
      <c r="BC21" s="37">
        <v>156</v>
      </c>
      <c r="BD21" s="38">
        <f t="shared" si="9"/>
        <v>26</v>
      </c>
      <c r="BE21" s="37">
        <v>124</v>
      </c>
      <c r="BF21" s="38">
        <f t="shared" si="9"/>
        <v>10</v>
      </c>
      <c r="BG21" s="37">
        <v>160</v>
      </c>
      <c r="BH21" s="38">
        <f t="shared" si="9"/>
        <v>14</v>
      </c>
      <c r="BI21" s="37">
        <v>183</v>
      </c>
      <c r="BJ21" s="38">
        <f t="shared" si="9"/>
        <v>15</v>
      </c>
    </row>
    <row r="22" spans="1:62" ht="15.6" customHeight="1">
      <c r="A22" s="76">
        <v>9817</v>
      </c>
      <c r="B22" s="109" t="s">
        <v>175</v>
      </c>
      <c r="C22" s="55">
        <v>124</v>
      </c>
      <c r="D22" s="38">
        <f t="shared" si="0"/>
        <v>26</v>
      </c>
      <c r="E22" s="55">
        <v>116</v>
      </c>
      <c r="F22" s="38">
        <f t="shared" si="0"/>
        <v>12</v>
      </c>
      <c r="G22" s="55">
        <v>130</v>
      </c>
      <c r="H22" s="38">
        <f t="shared" si="0"/>
        <v>15</v>
      </c>
      <c r="I22" s="55">
        <v>131</v>
      </c>
      <c r="J22" s="38">
        <f t="shared" si="0"/>
        <v>16</v>
      </c>
      <c r="K22" s="55">
        <v>107</v>
      </c>
      <c r="L22" s="38">
        <f t="shared" si="0"/>
        <v>13</v>
      </c>
      <c r="M22" s="55">
        <v>132</v>
      </c>
      <c r="N22" s="38">
        <f t="shared" si="0"/>
        <v>13</v>
      </c>
      <c r="O22" s="55">
        <v>91.5</v>
      </c>
      <c r="P22" s="38">
        <f t="shared" si="1"/>
        <v>9</v>
      </c>
      <c r="Q22" s="55">
        <v>133</v>
      </c>
      <c r="R22" s="38">
        <f t="shared" si="2"/>
        <v>6</v>
      </c>
      <c r="S22" s="55">
        <v>102</v>
      </c>
      <c r="T22" s="38">
        <f t="shared" si="2"/>
        <v>16</v>
      </c>
      <c r="U22" s="55">
        <v>118</v>
      </c>
      <c r="V22" s="38">
        <f t="shared" si="2"/>
        <v>20</v>
      </c>
      <c r="W22" s="55">
        <v>145</v>
      </c>
      <c r="X22" s="38">
        <f t="shared" si="2"/>
        <v>14</v>
      </c>
      <c r="Y22" s="55">
        <v>119</v>
      </c>
      <c r="Z22" s="38">
        <f t="shared" si="2"/>
        <v>14</v>
      </c>
      <c r="AA22" s="55">
        <v>121</v>
      </c>
      <c r="AB22" s="38">
        <f t="shared" si="3"/>
        <v>12</v>
      </c>
      <c r="AC22" s="55">
        <v>143</v>
      </c>
      <c r="AD22" s="38">
        <f t="shared" si="3"/>
        <v>11</v>
      </c>
      <c r="AE22" s="55">
        <v>133</v>
      </c>
      <c r="AF22" s="38">
        <f t="shared" si="3"/>
        <v>5</v>
      </c>
      <c r="AG22" s="55">
        <v>143</v>
      </c>
      <c r="AH22" s="38">
        <f t="shared" si="0"/>
        <v>11</v>
      </c>
      <c r="AI22" s="55">
        <v>120</v>
      </c>
      <c r="AJ22" s="38">
        <f t="shared" si="4"/>
        <v>11</v>
      </c>
      <c r="AK22" s="55">
        <v>141</v>
      </c>
      <c r="AL22" s="38">
        <f t="shared" si="10"/>
        <v>6</v>
      </c>
      <c r="AM22" s="55">
        <v>130</v>
      </c>
      <c r="AN22" s="38">
        <f t="shared" si="0"/>
        <v>26</v>
      </c>
      <c r="AO22" s="39" t="s">
        <v>361</v>
      </c>
      <c r="AP22" s="38"/>
      <c r="AQ22" s="55">
        <v>137</v>
      </c>
      <c r="AR22" s="38">
        <f t="shared" si="5"/>
        <v>10</v>
      </c>
      <c r="AS22" s="55">
        <v>112.5</v>
      </c>
      <c r="AT22" s="38">
        <f t="shared" si="6"/>
        <v>15</v>
      </c>
      <c r="AU22" s="55">
        <v>139.5</v>
      </c>
      <c r="AV22" s="38">
        <f t="shared" si="6"/>
        <v>6</v>
      </c>
      <c r="AW22" s="55">
        <v>118</v>
      </c>
      <c r="AX22" s="38">
        <f t="shared" si="5"/>
        <v>24</v>
      </c>
      <c r="AY22" s="55">
        <f t="shared" si="8"/>
        <v>125.5</v>
      </c>
      <c r="AZ22" s="38">
        <f t="shared" si="7"/>
        <v>12</v>
      </c>
      <c r="BB22" s="76">
        <v>9817</v>
      </c>
      <c r="BC22" s="37">
        <v>156</v>
      </c>
      <c r="BD22" s="38">
        <f t="shared" si="9"/>
        <v>26</v>
      </c>
      <c r="BE22" s="37" t="s">
        <v>361</v>
      </c>
      <c r="BF22" s="38"/>
      <c r="BG22" s="37">
        <v>160</v>
      </c>
      <c r="BH22" s="38">
        <f t="shared" si="9"/>
        <v>14</v>
      </c>
      <c r="BI22" s="37">
        <v>184.44444444444525</v>
      </c>
      <c r="BJ22" s="38">
        <f t="shared" si="9"/>
        <v>8</v>
      </c>
    </row>
    <row r="23" spans="1:62" ht="15.6" customHeight="1">
      <c r="A23" s="76">
        <v>9818</v>
      </c>
      <c r="B23" s="109" t="s">
        <v>178</v>
      </c>
      <c r="C23" s="55">
        <v>130</v>
      </c>
      <c r="D23" s="38">
        <f t="shared" si="0"/>
        <v>4</v>
      </c>
      <c r="E23" s="55">
        <v>116</v>
      </c>
      <c r="F23" s="38">
        <f t="shared" si="0"/>
        <v>12</v>
      </c>
      <c r="G23" s="55">
        <v>130</v>
      </c>
      <c r="H23" s="38">
        <f t="shared" si="0"/>
        <v>15</v>
      </c>
      <c r="I23" s="55">
        <v>134</v>
      </c>
      <c r="J23" s="38">
        <f t="shared" si="0"/>
        <v>9</v>
      </c>
      <c r="K23" s="55">
        <v>107</v>
      </c>
      <c r="L23" s="38">
        <f t="shared" si="0"/>
        <v>13</v>
      </c>
      <c r="M23" s="55">
        <v>129</v>
      </c>
      <c r="N23" s="38">
        <f t="shared" si="0"/>
        <v>24</v>
      </c>
      <c r="O23" s="55">
        <v>82</v>
      </c>
      <c r="P23" s="38">
        <f t="shared" si="1"/>
        <v>29</v>
      </c>
      <c r="Q23" s="55">
        <v>132</v>
      </c>
      <c r="R23" s="38">
        <f t="shared" si="2"/>
        <v>12</v>
      </c>
      <c r="S23" s="55">
        <v>98</v>
      </c>
      <c r="T23" s="38">
        <f t="shared" si="2"/>
        <v>20</v>
      </c>
      <c r="U23" s="55">
        <v>119.5</v>
      </c>
      <c r="V23" s="38">
        <f t="shared" si="2"/>
        <v>17</v>
      </c>
      <c r="W23" s="55">
        <v>146</v>
      </c>
      <c r="X23" s="38">
        <f t="shared" si="2"/>
        <v>9</v>
      </c>
      <c r="Y23" s="55">
        <v>119</v>
      </c>
      <c r="Z23" s="38">
        <f t="shared" si="2"/>
        <v>14</v>
      </c>
      <c r="AA23" s="55">
        <v>118</v>
      </c>
      <c r="AB23" s="38">
        <f t="shared" si="3"/>
        <v>19</v>
      </c>
      <c r="AC23" s="55">
        <v>143</v>
      </c>
      <c r="AD23" s="38">
        <f t="shared" si="3"/>
        <v>11</v>
      </c>
      <c r="AE23" s="55">
        <v>131</v>
      </c>
      <c r="AF23" s="38">
        <f t="shared" si="3"/>
        <v>16</v>
      </c>
      <c r="AG23" s="55">
        <v>141</v>
      </c>
      <c r="AH23" s="38">
        <f t="shared" si="0"/>
        <v>22</v>
      </c>
      <c r="AI23" s="55">
        <v>123.5</v>
      </c>
      <c r="AJ23" s="38">
        <f t="shared" si="4"/>
        <v>4</v>
      </c>
      <c r="AK23" s="55">
        <v>143</v>
      </c>
      <c r="AL23" s="38">
        <f t="shared" si="10"/>
        <v>2</v>
      </c>
      <c r="AM23" s="55">
        <v>132</v>
      </c>
      <c r="AN23" s="38">
        <f t="shared" si="0"/>
        <v>22</v>
      </c>
      <c r="AO23" s="39">
        <v>73.5</v>
      </c>
      <c r="AP23" s="38">
        <f t="shared" ref="AP23:AP33" si="11">RANK(AO23,AO$6:AO$35,0)</f>
        <v>10</v>
      </c>
      <c r="AQ23" s="55">
        <v>136</v>
      </c>
      <c r="AR23" s="38">
        <f t="shared" si="5"/>
        <v>13</v>
      </c>
      <c r="AS23" s="55">
        <v>111.5</v>
      </c>
      <c r="AT23" s="38">
        <f t="shared" si="6"/>
        <v>19</v>
      </c>
      <c r="AU23" s="55">
        <v>139.22222222221899</v>
      </c>
      <c r="AV23" s="38">
        <f t="shared" si="6"/>
        <v>8</v>
      </c>
      <c r="AW23" s="55">
        <v>125</v>
      </c>
      <c r="AX23" s="38">
        <f t="shared" si="5"/>
        <v>5</v>
      </c>
      <c r="AY23" s="55">
        <f t="shared" si="8"/>
        <v>125.46618357487908</v>
      </c>
      <c r="AZ23" s="38">
        <f t="shared" si="7"/>
        <v>13</v>
      </c>
      <c r="BB23" s="76">
        <v>9818</v>
      </c>
      <c r="BC23" s="37">
        <v>162</v>
      </c>
      <c r="BD23" s="38">
        <f t="shared" si="9"/>
        <v>9</v>
      </c>
      <c r="BE23" s="37">
        <v>124</v>
      </c>
      <c r="BF23" s="38">
        <f t="shared" si="9"/>
        <v>10</v>
      </c>
      <c r="BG23" s="37">
        <v>160</v>
      </c>
      <c r="BH23" s="38">
        <f t="shared" si="9"/>
        <v>14</v>
      </c>
      <c r="BI23" s="37">
        <v>183.66666666666424</v>
      </c>
      <c r="BJ23" s="38">
        <f t="shared" si="9"/>
        <v>12</v>
      </c>
    </row>
    <row r="24" spans="1:62" ht="15.6" customHeight="1">
      <c r="A24" s="76">
        <v>9819</v>
      </c>
      <c r="B24" s="109" t="s">
        <v>181</v>
      </c>
      <c r="C24" s="55">
        <v>123</v>
      </c>
      <c r="D24" s="38">
        <f t="shared" si="0"/>
        <v>28</v>
      </c>
      <c r="E24" s="55">
        <v>107</v>
      </c>
      <c r="F24" s="38">
        <f t="shared" si="0"/>
        <v>27</v>
      </c>
      <c r="G24" s="55">
        <v>127</v>
      </c>
      <c r="H24" s="38">
        <f t="shared" si="0"/>
        <v>25</v>
      </c>
      <c r="I24" s="55">
        <v>129</v>
      </c>
      <c r="J24" s="38">
        <f t="shared" si="0"/>
        <v>21</v>
      </c>
      <c r="K24" s="55">
        <v>102</v>
      </c>
      <c r="L24" s="38">
        <f t="shared" si="0"/>
        <v>28</v>
      </c>
      <c r="M24" s="55">
        <v>124</v>
      </c>
      <c r="N24" s="38">
        <f t="shared" si="0"/>
        <v>30</v>
      </c>
      <c r="O24" s="55">
        <v>93.5</v>
      </c>
      <c r="P24" s="38">
        <f t="shared" si="1"/>
        <v>7</v>
      </c>
      <c r="Q24" s="55">
        <v>130</v>
      </c>
      <c r="R24" s="38">
        <f t="shared" si="2"/>
        <v>25</v>
      </c>
      <c r="S24" s="55">
        <v>99</v>
      </c>
      <c r="T24" s="38">
        <f t="shared" si="2"/>
        <v>19</v>
      </c>
      <c r="U24" s="55">
        <v>115</v>
      </c>
      <c r="V24" s="38">
        <f t="shared" si="2"/>
        <v>23</v>
      </c>
      <c r="W24" s="55">
        <v>141</v>
      </c>
      <c r="X24" s="38">
        <f t="shared" si="2"/>
        <v>27</v>
      </c>
      <c r="Y24" s="55">
        <v>118</v>
      </c>
      <c r="Z24" s="38">
        <f t="shared" si="2"/>
        <v>20</v>
      </c>
      <c r="AA24" s="55">
        <v>114</v>
      </c>
      <c r="AB24" s="38">
        <f t="shared" si="3"/>
        <v>27</v>
      </c>
      <c r="AC24" s="55">
        <v>141</v>
      </c>
      <c r="AD24" s="38">
        <f t="shared" si="3"/>
        <v>21</v>
      </c>
      <c r="AE24" s="55">
        <v>130</v>
      </c>
      <c r="AF24" s="38">
        <f t="shared" si="3"/>
        <v>23</v>
      </c>
      <c r="AG24" s="55">
        <v>141</v>
      </c>
      <c r="AH24" s="38">
        <f t="shared" si="0"/>
        <v>22</v>
      </c>
      <c r="AI24" s="55">
        <v>116.5</v>
      </c>
      <c r="AJ24" s="38">
        <f t="shared" si="4"/>
        <v>23</v>
      </c>
      <c r="AK24" s="55">
        <v>139</v>
      </c>
      <c r="AL24" s="38">
        <f t="shared" si="10"/>
        <v>20</v>
      </c>
      <c r="AM24" s="55">
        <v>135</v>
      </c>
      <c r="AN24" s="38">
        <f t="shared" si="0"/>
        <v>6</v>
      </c>
      <c r="AO24" s="39">
        <v>76.5</v>
      </c>
      <c r="AP24" s="38">
        <f t="shared" si="11"/>
        <v>8</v>
      </c>
      <c r="AQ24" s="55">
        <v>132</v>
      </c>
      <c r="AR24" s="38">
        <f t="shared" si="5"/>
        <v>26</v>
      </c>
      <c r="AS24" s="55">
        <v>107</v>
      </c>
      <c r="AT24" s="38">
        <f t="shared" si="6"/>
        <v>27</v>
      </c>
      <c r="AU24" s="55">
        <v>120.33333333333576</v>
      </c>
      <c r="AV24" s="38">
        <f t="shared" si="6"/>
        <v>29</v>
      </c>
      <c r="AW24" s="55">
        <v>125</v>
      </c>
      <c r="AX24" s="38">
        <f t="shared" si="5"/>
        <v>5</v>
      </c>
      <c r="AY24" s="55">
        <f t="shared" si="8"/>
        <v>122.14492753623199</v>
      </c>
      <c r="AZ24" s="38">
        <f t="shared" si="7"/>
        <v>29</v>
      </c>
      <c r="BB24" s="76">
        <v>9819</v>
      </c>
      <c r="BC24" s="37">
        <v>159</v>
      </c>
      <c r="BD24" s="38">
        <f t="shared" si="9"/>
        <v>22</v>
      </c>
      <c r="BE24" s="37">
        <v>126</v>
      </c>
      <c r="BF24" s="38">
        <f t="shared" si="9"/>
        <v>8</v>
      </c>
      <c r="BG24" s="37">
        <v>161</v>
      </c>
      <c r="BH24" s="38">
        <f t="shared" si="9"/>
        <v>4</v>
      </c>
      <c r="BI24" s="37">
        <v>182.77777777778101</v>
      </c>
      <c r="BJ24" s="38">
        <f t="shared" si="9"/>
        <v>19</v>
      </c>
    </row>
    <row r="25" spans="1:62" ht="15.6" customHeight="1">
      <c r="A25" s="77">
        <v>9820</v>
      </c>
      <c r="B25" s="116" t="s">
        <v>184</v>
      </c>
      <c r="C25" s="56">
        <v>122</v>
      </c>
      <c r="D25" s="41">
        <f t="shared" si="0"/>
        <v>30</v>
      </c>
      <c r="E25" s="56">
        <v>113</v>
      </c>
      <c r="F25" s="41">
        <f t="shared" si="0"/>
        <v>16</v>
      </c>
      <c r="G25" s="56">
        <v>129</v>
      </c>
      <c r="H25" s="41">
        <f t="shared" si="0"/>
        <v>21</v>
      </c>
      <c r="I25" s="56">
        <v>128</v>
      </c>
      <c r="J25" s="41">
        <f t="shared" si="0"/>
        <v>25</v>
      </c>
      <c r="K25" s="56">
        <v>102</v>
      </c>
      <c r="L25" s="41">
        <f t="shared" si="0"/>
        <v>28</v>
      </c>
      <c r="M25" s="56">
        <v>128</v>
      </c>
      <c r="N25" s="41">
        <f t="shared" si="0"/>
        <v>25</v>
      </c>
      <c r="O25" s="56">
        <v>94.5</v>
      </c>
      <c r="P25" s="41">
        <f t="shared" si="1"/>
        <v>2</v>
      </c>
      <c r="Q25" s="56">
        <v>129</v>
      </c>
      <c r="R25" s="41">
        <f t="shared" si="2"/>
        <v>27</v>
      </c>
      <c r="S25" s="56">
        <v>97</v>
      </c>
      <c r="T25" s="41">
        <f t="shared" si="2"/>
        <v>24</v>
      </c>
      <c r="U25" s="56">
        <v>111</v>
      </c>
      <c r="V25" s="41">
        <f t="shared" si="2"/>
        <v>28</v>
      </c>
      <c r="W25" s="56">
        <v>144</v>
      </c>
      <c r="X25" s="41">
        <f t="shared" si="2"/>
        <v>17</v>
      </c>
      <c r="Y25" s="56">
        <v>117</v>
      </c>
      <c r="Z25" s="41">
        <f t="shared" si="2"/>
        <v>28</v>
      </c>
      <c r="AA25" s="56">
        <v>115.5</v>
      </c>
      <c r="AB25" s="41">
        <f t="shared" si="3"/>
        <v>23</v>
      </c>
      <c r="AC25" s="56">
        <v>141</v>
      </c>
      <c r="AD25" s="41">
        <f t="shared" si="3"/>
        <v>21</v>
      </c>
      <c r="AE25" s="56">
        <v>131.5</v>
      </c>
      <c r="AF25" s="41">
        <f t="shared" si="3"/>
        <v>11</v>
      </c>
      <c r="AG25" s="56">
        <v>143</v>
      </c>
      <c r="AH25" s="41">
        <f t="shared" si="0"/>
        <v>11</v>
      </c>
      <c r="AI25" s="56">
        <v>127.5</v>
      </c>
      <c r="AJ25" s="41">
        <f t="shared" si="4"/>
        <v>1</v>
      </c>
      <c r="AK25" s="56">
        <v>141</v>
      </c>
      <c r="AL25" s="41">
        <f t="shared" si="10"/>
        <v>6</v>
      </c>
      <c r="AM25" s="56">
        <v>134</v>
      </c>
      <c r="AN25" s="41">
        <f t="shared" si="0"/>
        <v>15</v>
      </c>
      <c r="AO25" s="42">
        <v>75.5</v>
      </c>
      <c r="AP25" s="41">
        <f t="shared" si="11"/>
        <v>9</v>
      </c>
      <c r="AQ25" s="56">
        <v>133</v>
      </c>
      <c r="AR25" s="41">
        <f t="shared" si="5"/>
        <v>23</v>
      </c>
      <c r="AS25" s="56">
        <v>106</v>
      </c>
      <c r="AT25" s="41">
        <f t="shared" si="6"/>
        <v>29</v>
      </c>
      <c r="AU25" s="56">
        <v>121.77777777778101</v>
      </c>
      <c r="AV25" s="41">
        <f t="shared" si="6"/>
        <v>27</v>
      </c>
      <c r="AW25" s="56">
        <v>122</v>
      </c>
      <c r="AX25" s="41">
        <f t="shared" si="5"/>
        <v>14</v>
      </c>
      <c r="AY25" s="56">
        <f t="shared" si="8"/>
        <v>123.07729468599048</v>
      </c>
      <c r="AZ25" s="41">
        <f t="shared" si="7"/>
        <v>26</v>
      </c>
      <c r="BB25" s="77">
        <v>9820</v>
      </c>
      <c r="BC25" s="40">
        <v>156</v>
      </c>
      <c r="BD25" s="41">
        <f t="shared" si="9"/>
        <v>26</v>
      </c>
      <c r="BE25" s="40">
        <v>125</v>
      </c>
      <c r="BF25" s="41">
        <f t="shared" si="9"/>
        <v>9</v>
      </c>
      <c r="BG25" s="40">
        <v>160</v>
      </c>
      <c r="BH25" s="41">
        <f t="shared" si="9"/>
        <v>14</v>
      </c>
      <c r="BI25" s="40">
        <v>182.55555555555475</v>
      </c>
      <c r="BJ25" s="41">
        <f t="shared" si="9"/>
        <v>22</v>
      </c>
    </row>
    <row r="26" spans="1:62" ht="15.6" customHeight="1">
      <c r="A26" s="75">
        <v>9821</v>
      </c>
      <c r="B26" s="101" t="s">
        <v>184</v>
      </c>
      <c r="C26" s="54">
        <v>126</v>
      </c>
      <c r="D26" s="35">
        <f t="shared" si="0"/>
        <v>18</v>
      </c>
      <c r="E26" s="54">
        <v>113</v>
      </c>
      <c r="F26" s="35">
        <f t="shared" si="0"/>
        <v>16</v>
      </c>
      <c r="G26" s="54">
        <v>129</v>
      </c>
      <c r="H26" s="35">
        <f t="shared" si="0"/>
        <v>21</v>
      </c>
      <c r="I26" s="54">
        <v>132</v>
      </c>
      <c r="J26" s="35">
        <f t="shared" si="0"/>
        <v>13</v>
      </c>
      <c r="K26" s="54">
        <v>102</v>
      </c>
      <c r="L26" s="35">
        <f t="shared" si="0"/>
        <v>28</v>
      </c>
      <c r="M26" s="54">
        <v>131</v>
      </c>
      <c r="N26" s="35">
        <f t="shared" si="0"/>
        <v>16</v>
      </c>
      <c r="O26" s="54">
        <v>91</v>
      </c>
      <c r="P26" s="35">
        <f t="shared" si="1"/>
        <v>10</v>
      </c>
      <c r="Q26" s="54">
        <v>132</v>
      </c>
      <c r="R26" s="35">
        <f t="shared" si="2"/>
        <v>12</v>
      </c>
      <c r="S26" s="54">
        <v>97</v>
      </c>
      <c r="T26" s="35">
        <f t="shared" si="2"/>
        <v>24</v>
      </c>
      <c r="U26" s="54">
        <v>111.5</v>
      </c>
      <c r="V26" s="35">
        <f t="shared" si="2"/>
        <v>26</v>
      </c>
      <c r="W26" s="54">
        <v>143</v>
      </c>
      <c r="X26" s="35">
        <f t="shared" si="2"/>
        <v>24</v>
      </c>
      <c r="Y26" s="54">
        <v>117</v>
      </c>
      <c r="Z26" s="35">
        <f t="shared" si="2"/>
        <v>28</v>
      </c>
      <c r="AA26" s="54">
        <v>114</v>
      </c>
      <c r="AB26" s="35">
        <f t="shared" si="3"/>
        <v>27</v>
      </c>
      <c r="AC26" s="54">
        <v>140</v>
      </c>
      <c r="AD26" s="35">
        <f t="shared" si="3"/>
        <v>24</v>
      </c>
      <c r="AE26" s="54">
        <v>130.5</v>
      </c>
      <c r="AF26" s="35">
        <f t="shared" si="3"/>
        <v>20</v>
      </c>
      <c r="AG26" s="54">
        <v>146</v>
      </c>
      <c r="AH26" s="35">
        <f t="shared" si="0"/>
        <v>3</v>
      </c>
      <c r="AI26" s="54">
        <v>122.5</v>
      </c>
      <c r="AJ26" s="35">
        <f t="shared" si="4"/>
        <v>5</v>
      </c>
      <c r="AK26" s="54">
        <v>142</v>
      </c>
      <c r="AL26" s="35">
        <f t="shared" si="10"/>
        <v>3</v>
      </c>
      <c r="AM26" s="54">
        <v>130</v>
      </c>
      <c r="AN26" s="35">
        <f t="shared" si="0"/>
        <v>26</v>
      </c>
      <c r="AO26" s="36">
        <v>78</v>
      </c>
      <c r="AP26" s="35">
        <f t="shared" si="11"/>
        <v>5</v>
      </c>
      <c r="AQ26" s="54">
        <v>134</v>
      </c>
      <c r="AR26" s="35">
        <f t="shared" si="5"/>
        <v>18</v>
      </c>
      <c r="AS26" s="54">
        <v>108</v>
      </c>
      <c r="AT26" s="35">
        <f t="shared" si="6"/>
        <v>25</v>
      </c>
      <c r="AU26" s="54">
        <v>124.05555555555475</v>
      </c>
      <c r="AV26" s="35">
        <f t="shared" si="6"/>
        <v>25</v>
      </c>
      <c r="AW26" s="54">
        <v>128</v>
      </c>
      <c r="AX26" s="35">
        <f t="shared" si="5"/>
        <v>1</v>
      </c>
      <c r="AY26" s="54">
        <f t="shared" si="8"/>
        <v>123.63285024154585</v>
      </c>
      <c r="AZ26" s="35">
        <f t="shared" si="7"/>
        <v>24</v>
      </c>
      <c r="BB26" s="75">
        <v>9821</v>
      </c>
      <c r="BC26" s="34">
        <v>161</v>
      </c>
      <c r="BD26" s="35">
        <f t="shared" si="9"/>
        <v>15</v>
      </c>
      <c r="BE26" s="34">
        <v>127.5</v>
      </c>
      <c r="BF26" s="35">
        <f t="shared" si="9"/>
        <v>7</v>
      </c>
      <c r="BG26" s="34">
        <v>160</v>
      </c>
      <c r="BH26" s="35">
        <f t="shared" si="9"/>
        <v>14</v>
      </c>
      <c r="BI26" s="34">
        <v>181.33333333333576</v>
      </c>
      <c r="BJ26" s="35">
        <f t="shared" si="9"/>
        <v>26</v>
      </c>
    </row>
    <row r="27" spans="1:62" ht="15.6" customHeight="1">
      <c r="A27" s="76">
        <v>9822</v>
      </c>
      <c r="B27" s="109" t="s">
        <v>188</v>
      </c>
      <c r="C27" s="55">
        <v>127</v>
      </c>
      <c r="D27" s="38">
        <f t="shared" si="0"/>
        <v>12</v>
      </c>
      <c r="E27" s="55">
        <v>107</v>
      </c>
      <c r="F27" s="38">
        <f t="shared" si="0"/>
        <v>27</v>
      </c>
      <c r="G27" s="55">
        <v>129</v>
      </c>
      <c r="H27" s="38">
        <f t="shared" si="0"/>
        <v>21</v>
      </c>
      <c r="I27" s="55">
        <v>130</v>
      </c>
      <c r="J27" s="38">
        <f t="shared" si="0"/>
        <v>17</v>
      </c>
      <c r="K27" s="55">
        <v>103</v>
      </c>
      <c r="L27" s="38">
        <f t="shared" si="0"/>
        <v>25</v>
      </c>
      <c r="M27" s="55">
        <v>128</v>
      </c>
      <c r="N27" s="38">
        <f t="shared" si="0"/>
        <v>25</v>
      </c>
      <c r="O27" s="55">
        <v>83</v>
      </c>
      <c r="P27" s="38">
        <f t="shared" si="1"/>
        <v>27</v>
      </c>
      <c r="Q27" s="55">
        <v>132</v>
      </c>
      <c r="R27" s="38">
        <f t="shared" si="2"/>
        <v>12</v>
      </c>
      <c r="S27" s="55">
        <v>98</v>
      </c>
      <c r="T27" s="38">
        <f t="shared" si="2"/>
        <v>20</v>
      </c>
      <c r="U27" s="55">
        <v>117.5</v>
      </c>
      <c r="V27" s="38">
        <f t="shared" si="2"/>
        <v>22</v>
      </c>
      <c r="W27" s="55">
        <v>143</v>
      </c>
      <c r="X27" s="38">
        <f t="shared" si="2"/>
        <v>24</v>
      </c>
      <c r="Y27" s="55">
        <v>117</v>
      </c>
      <c r="Z27" s="38">
        <f t="shared" si="2"/>
        <v>28</v>
      </c>
      <c r="AA27" s="55">
        <v>115.5</v>
      </c>
      <c r="AB27" s="38">
        <f t="shared" si="3"/>
        <v>23</v>
      </c>
      <c r="AC27" s="55">
        <v>139</v>
      </c>
      <c r="AD27" s="38">
        <f t="shared" si="3"/>
        <v>28</v>
      </c>
      <c r="AE27" s="55">
        <v>131.5</v>
      </c>
      <c r="AF27" s="38">
        <f t="shared" si="3"/>
        <v>11</v>
      </c>
      <c r="AG27" s="55">
        <v>147</v>
      </c>
      <c r="AH27" s="38">
        <f t="shared" si="0"/>
        <v>1</v>
      </c>
      <c r="AI27" s="55">
        <v>121</v>
      </c>
      <c r="AJ27" s="38">
        <f t="shared" si="4"/>
        <v>10</v>
      </c>
      <c r="AK27" s="55">
        <v>139</v>
      </c>
      <c r="AL27" s="38">
        <f t="shared" si="10"/>
        <v>20</v>
      </c>
      <c r="AM27" s="55">
        <v>132</v>
      </c>
      <c r="AN27" s="38">
        <f t="shared" si="0"/>
        <v>22</v>
      </c>
      <c r="AO27" s="39">
        <v>78</v>
      </c>
      <c r="AP27" s="38">
        <f t="shared" si="11"/>
        <v>5</v>
      </c>
      <c r="AQ27" s="55">
        <v>133</v>
      </c>
      <c r="AR27" s="38">
        <f t="shared" si="5"/>
        <v>23</v>
      </c>
      <c r="AS27" s="55">
        <v>110.5</v>
      </c>
      <c r="AT27" s="38">
        <f t="shared" si="6"/>
        <v>22</v>
      </c>
      <c r="AU27" s="55">
        <v>140.16666666666424</v>
      </c>
      <c r="AV27" s="38">
        <f t="shared" si="6"/>
        <v>5</v>
      </c>
      <c r="AW27" s="55">
        <v>118</v>
      </c>
      <c r="AX27" s="38">
        <f t="shared" si="5"/>
        <v>24</v>
      </c>
      <c r="AY27" s="55">
        <f t="shared" si="8"/>
        <v>123.52898550724628</v>
      </c>
      <c r="AZ27" s="38">
        <f t="shared" si="7"/>
        <v>25</v>
      </c>
      <c r="BB27" s="76">
        <v>9822</v>
      </c>
      <c r="BC27" s="37">
        <v>162</v>
      </c>
      <c r="BD27" s="38">
        <f t="shared" si="9"/>
        <v>9</v>
      </c>
      <c r="BE27" s="37">
        <v>129</v>
      </c>
      <c r="BF27" s="38">
        <f t="shared" si="9"/>
        <v>5</v>
      </c>
      <c r="BG27" s="37">
        <v>159.5</v>
      </c>
      <c r="BH27" s="38">
        <f t="shared" si="9"/>
        <v>24</v>
      </c>
      <c r="BI27" s="37">
        <v>183.83333333333576</v>
      </c>
      <c r="BJ27" s="38">
        <f t="shared" si="9"/>
        <v>11</v>
      </c>
    </row>
    <row r="28" spans="1:62" ht="15.6" customHeight="1">
      <c r="A28" s="76">
        <v>9823</v>
      </c>
      <c r="B28" s="109" t="s">
        <v>191</v>
      </c>
      <c r="C28" s="55">
        <v>128</v>
      </c>
      <c r="D28" s="38">
        <f t="shared" si="0"/>
        <v>11</v>
      </c>
      <c r="E28" s="55">
        <v>111</v>
      </c>
      <c r="F28" s="38">
        <f t="shared" si="0"/>
        <v>20</v>
      </c>
      <c r="G28" s="55">
        <v>130</v>
      </c>
      <c r="H28" s="38">
        <f t="shared" si="0"/>
        <v>15</v>
      </c>
      <c r="I28" s="55">
        <v>129</v>
      </c>
      <c r="J28" s="38">
        <f t="shared" si="0"/>
        <v>21</v>
      </c>
      <c r="K28" s="55">
        <v>103</v>
      </c>
      <c r="L28" s="38">
        <f t="shared" si="0"/>
        <v>25</v>
      </c>
      <c r="M28" s="55">
        <v>131</v>
      </c>
      <c r="N28" s="38">
        <f t="shared" si="0"/>
        <v>16</v>
      </c>
      <c r="O28" s="55">
        <v>87.5</v>
      </c>
      <c r="P28" s="38">
        <f t="shared" si="1"/>
        <v>17</v>
      </c>
      <c r="Q28" s="55">
        <v>132</v>
      </c>
      <c r="R28" s="38">
        <f t="shared" si="2"/>
        <v>12</v>
      </c>
      <c r="S28" s="55">
        <v>100</v>
      </c>
      <c r="T28" s="38">
        <f t="shared" si="2"/>
        <v>17</v>
      </c>
      <c r="U28" s="55">
        <v>118.5</v>
      </c>
      <c r="V28" s="38">
        <f t="shared" si="2"/>
        <v>19</v>
      </c>
      <c r="W28" s="55">
        <v>144</v>
      </c>
      <c r="X28" s="38">
        <f t="shared" si="2"/>
        <v>17</v>
      </c>
      <c r="Y28" s="55">
        <v>119</v>
      </c>
      <c r="Z28" s="38">
        <f t="shared" si="2"/>
        <v>14</v>
      </c>
      <c r="AA28" s="55">
        <v>120</v>
      </c>
      <c r="AB28" s="38">
        <f t="shared" si="3"/>
        <v>15</v>
      </c>
      <c r="AC28" s="55">
        <v>141</v>
      </c>
      <c r="AD28" s="38">
        <f t="shared" si="3"/>
        <v>21</v>
      </c>
      <c r="AE28" s="55">
        <v>130.5</v>
      </c>
      <c r="AF28" s="38">
        <f t="shared" si="3"/>
        <v>20</v>
      </c>
      <c r="AG28" s="55">
        <v>146</v>
      </c>
      <c r="AH28" s="38">
        <f t="shared" si="0"/>
        <v>3</v>
      </c>
      <c r="AI28" s="55">
        <v>119</v>
      </c>
      <c r="AJ28" s="38">
        <f t="shared" si="4"/>
        <v>14</v>
      </c>
      <c r="AK28" s="55">
        <v>141</v>
      </c>
      <c r="AL28" s="38">
        <f t="shared" si="10"/>
        <v>6</v>
      </c>
      <c r="AM28" s="55">
        <v>131</v>
      </c>
      <c r="AN28" s="38">
        <f t="shared" si="0"/>
        <v>25</v>
      </c>
      <c r="AO28" s="39">
        <v>83.5</v>
      </c>
      <c r="AP28" s="38">
        <f t="shared" si="11"/>
        <v>1</v>
      </c>
      <c r="AQ28" s="55">
        <v>135</v>
      </c>
      <c r="AR28" s="38">
        <f t="shared" si="5"/>
        <v>15</v>
      </c>
      <c r="AS28" s="55">
        <v>114</v>
      </c>
      <c r="AT28" s="38">
        <f t="shared" si="6"/>
        <v>11</v>
      </c>
      <c r="AU28" s="55">
        <v>133.11111111110949</v>
      </c>
      <c r="AV28" s="38">
        <f t="shared" si="6"/>
        <v>19</v>
      </c>
      <c r="AW28" s="55">
        <v>120</v>
      </c>
      <c r="AX28" s="38">
        <f t="shared" si="5"/>
        <v>20</v>
      </c>
      <c r="AY28" s="55">
        <f t="shared" si="8"/>
        <v>124.50483091787433</v>
      </c>
      <c r="AZ28" s="38">
        <f t="shared" si="7"/>
        <v>17</v>
      </c>
      <c r="BB28" s="76">
        <v>9823</v>
      </c>
      <c r="BC28" s="37">
        <v>161</v>
      </c>
      <c r="BD28" s="38">
        <f t="shared" si="9"/>
        <v>15</v>
      </c>
      <c r="BE28" s="37">
        <v>134</v>
      </c>
      <c r="BF28" s="38">
        <f t="shared" si="9"/>
        <v>1</v>
      </c>
      <c r="BG28" s="37">
        <v>160</v>
      </c>
      <c r="BH28" s="38">
        <f t="shared" si="9"/>
        <v>14</v>
      </c>
      <c r="BI28" s="37">
        <v>182.66666666666424</v>
      </c>
      <c r="BJ28" s="38">
        <f t="shared" si="9"/>
        <v>21</v>
      </c>
    </row>
    <row r="29" spans="1:62" ht="15.6" customHeight="1">
      <c r="A29" s="76">
        <v>9824</v>
      </c>
      <c r="B29" s="109" t="s">
        <v>194</v>
      </c>
      <c r="C29" s="55">
        <v>127</v>
      </c>
      <c r="D29" s="38">
        <f t="shared" si="0"/>
        <v>12</v>
      </c>
      <c r="E29" s="55">
        <v>112</v>
      </c>
      <c r="F29" s="38">
        <f t="shared" si="0"/>
        <v>19</v>
      </c>
      <c r="G29" s="55">
        <v>130</v>
      </c>
      <c r="H29" s="38">
        <f t="shared" si="0"/>
        <v>15</v>
      </c>
      <c r="I29" s="55">
        <v>133</v>
      </c>
      <c r="J29" s="38">
        <f t="shared" si="0"/>
        <v>10</v>
      </c>
      <c r="K29" s="55">
        <v>107</v>
      </c>
      <c r="L29" s="38">
        <f t="shared" si="0"/>
        <v>13</v>
      </c>
      <c r="M29" s="55">
        <v>132</v>
      </c>
      <c r="N29" s="38">
        <f t="shared" si="0"/>
        <v>13</v>
      </c>
      <c r="O29" s="55">
        <v>79</v>
      </c>
      <c r="P29" s="38">
        <f t="shared" si="1"/>
        <v>30</v>
      </c>
      <c r="Q29" s="55">
        <v>132</v>
      </c>
      <c r="R29" s="38">
        <f t="shared" si="2"/>
        <v>12</v>
      </c>
      <c r="S29" s="55">
        <v>98</v>
      </c>
      <c r="T29" s="38">
        <f t="shared" si="2"/>
        <v>20</v>
      </c>
      <c r="U29" s="55">
        <v>118</v>
      </c>
      <c r="V29" s="38">
        <f t="shared" si="2"/>
        <v>20</v>
      </c>
      <c r="W29" s="55">
        <v>146</v>
      </c>
      <c r="X29" s="38">
        <f t="shared" si="2"/>
        <v>9</v>
      </c>
      <c r="Y29" s="55">
        <v>118</v>
      </c>
      <c r="Z29" s="38">
        <f t="shared" si="2"/>
        <v>20</v>
      </c>
      <c r="AA29" s="55">
        <v>115</v>
      </c>
      <c r="AB29" s="38">
        <f t="shared" si="3"/>
        <v>25</v>
      </c>
      <c r="AC29" s="55">
        <v>143</v>
      </c>
      <c r="AD29" s="38">
        <f t="shared" si="3"/>
        <v>11</v>
      </c>
      <c r="AE29" s="55">
        <v>130.5</v>
      </c>
      <c r="AF29" s="38">
        <f t="shared" si="3"/>
        <v>20</v>
      </c>
      <c r="AG29" s="55">
        <v>147</v>
      </c>
      <c r="AH29" s="38">
        <f t="shared" si="0"/>
        <v>1</v>
      </c>
      <c r="AI29" s="55">
        <v>118</v>
      </c>
      <c r="AJ29" s="38">
        <f t="shared" si="4"/>
        <v>19</v>
      </c>
      <c r="AK29" s="55"/>
      <c r="AL29" s="38"/>
      <c r="AM29" s="55">
        <v>135</v>
      </c>
      <c r="AN29" s="38">
        <f t="shared" si="0"/>
        <v>6</v>
      </c>
      <c r="AO29" s="39">
        <v>77.5</v>
      </c>
      <c r="AP29" s="38">
        <f t="shared" si="11"/>
        <v>7</v>
      </c>
      <c r="AQ29" s="55">
        <v>135</v>
      </c>
      <c r="AR29" s="38">
        <f t="shared" si="5"/>
        <v>15</v>
      </c>
      <c r="AS29" s="55">
        <v>109.5</v>
      </c>
      <c r="AT29" s="38">
        <f t="shared" si="6"/>
        <v>24</v>
      </c>
      <c r="AU29" s="55">
        <v>129.11111111110949</v>
      </c>
      <c r="AV29" s="38">
        <f t="shared" si="6"/>
        <v>22</v>
      </c>
      <c r="AW29" s="55">
        <v>128</v>
      </c>
      <c r="AX29" s="38">
        <f t="shared" si="5"/>
        <v>1</v>
      </c>
      <c r="AY29" s="55">
        <f t="shared" si="8"/>
        <v>123.73232323232315</v>
      </c>
      <c r="AZ29" s="38">
        <f t="shared" si="7"/>
        <v>23</v>
      </c>
      <c r="BB29" s="76">
        <v>9824</v>
      </c>
      <c r="BC29" s="37">
        <v>160</v>
      </c>
      <c r="BD29" s="38">
        <f t="shared" si="9"/>
        <v>18</v>
      </c>
      <c r="BE29" s="37">
        <v>128</v>
      </c>
      <c r="BF29" s="38">
        <f t="shared" si="9"/>
        <v>6</v>
      </c>
      <c r="BG29" s="37">
        <v>162</v>
      </c>
      <c r="BH29" s="38">
        <f t="shared" si="9"/>
        <v>1</v>
      </c>
      <c r="BI29" s="37">
        <v>184</v>
      </c>
      <c r="BJ29" s="38">
        <f t="shared" si="9"/>
        <v>10</v>
      </c>
    </row>
    <row r="30" spans="1:62" ht="15.6" customHeight="1">
      <c r="A30" s="76">
        <v>9825</v>
      </c>
      <c r="B30" s="109" t="s">
        <v>197</v>
      </c>
      <c r="C30" s="55">
        <v>130</v>
      </c>
      <c r="D30" s="38">
        <f t="shared" si="0"/>
        <v>4</v>
      </c>
      <c r="E30" s="55">
        <v>111</v>
      </c>
      <c r="F30" s="38">
        <f t="shared" si="0"/>
        <v>20</v>
      </c>
      <c r="G30" s="55">
        <v>135</v>
      </c>
      <c r="H30" s="38">
        <f t="shared" si="0"/>
        <v>6</v>
      </c>
      <c r="I30" s="55">
        <v>133</v>
      </c>
      <c r="J30" s="38">
        <f t="shared" si="0"/>
        <v>10</v>
      </c>
      <c r="K30" s="55">
        <v>110</v>
      </c>
      <c r="L30" s="38">
        <f t="shared" si="0"/>
        <v>10</v>
      </c>
      <c r="M30" s="55">
        <v>140</v>
      </c>
      <c r="N30" s="38">
        <f t="shared" si="0"/>
        <v>2</v>
      </c>
      <c r="O30" s="55">
        <v>95</v>
      </c>
      <c r="P30" s="38">
        <f t="shared" si="1"/>
        <v>1</v>
      </c>
      <c r="Q30" s="55">
        <v>133</v>
      </c>
      <c r="R30" s="38">
        <f t="shared" si="2"/>
        <v>6</v>
      </c>
      <c r="S30" s="55">
        <v>112</v>
      </c>
      <c r="T30" s="38">
        <f t="shared" si="2"/>
        <v>2</v>
      </c>
      <c r="U30" s="55">
        <v>124.5</v>
      </c>
      <c r="V30" s="38">
        <f t="shared" si="2"/>
        <v>11</v>
      </c>
      <c r="W30" s="55">
        <v>152</v>
      </c>
      <c r="X30" s="38">
        <f t="shared" si="2"/>
        <v>2</v>
      </c>
      <c r="Y30" s="55">
        <v>120</v>
      </c>
      <c r="Z30" s="38">
        <f t="shared" si="2"/>
        <v>10</v>
      </c>
      <c r="AA30" s="55">
        <v>124</v>
      </c>
      <c r="AB30" s="38">
        <f t="shared" si="3"/>
        <v>8</v>
      </c>
      <c r="AC30" s="55">
        <v>145</v>
      </c>
      <c r="AD30" s="38">
        <f t="shared" si="3"/>
        <v>4</v>
      </c>
      <c r="AE30" s="55">
        <v>125</v>
      </c>
      <c r="AF30" s="38">
        <f t="shared" si="3"/>
        <v>30</v>
      </c>
      <c r="AG30" s="55">
        <v>145</v>
      </c>
      <c r="AH30" s="38">
        <f t="shared" si="0"/>
        <v>5</v>
      </c>
      <c r="AI30" s="55">
        <v>117.5</v>
      </c>
      <c r="AJ30" s="38">
        <f t="shared" si="4"/>
        <v>21</v>
      </c>
      <c r="AK30" s="55">
        <v>144</v>
      </c>
      <c r="AL30" s="38">
        <f t="shared" si="10"/>
        <v>1</v>
      </c>
      <c r="AM30" s="55">
        <v>134</v>
      </c>
      <c r="AN30" s="38">
        <f t="shared" si="0"/>
        <v>15</v>
      </c>
      <c r="AO30" s="39" t="s">
        <v>361</v>
      </c>
      <c r="AP30" s="38"/>
      <c r="AQ30" s="55">
        <v>137</v>
      </c>
      <c r="AR30" s="38">
        <f t="shared" si="5"/>
        <v>10</v>
      </c>
      <c r="AS30" s="55">
        <v>115.5</v>
      </c>
      <c r="AT30" s="38">
        <f t="shared" si="6"/>
        <v>10</v>
      </c>
      <c r="AU30" s="55">
        <v>139.5</v>
      </c>
      <c r="AV30" s="38">
        <f t="shared" si="6"/>
        <v>6</v>
      </c>
      <c r="AW30" s="55">
        <v>120</v>
      </c>
      <c r="AX30" s="38">
        <f t="shared" si="5"/>
        <v>20</v>
      </c>
      <c r="AY30" s="55">
        <f t="shared" si="8"/>
        <v>127.91304347826087</v>
      </c>
      <c r="AZ30" s="38">
        <f t="shared" si="7"/>
        <v>7</v>
      </c>
      <c r="BB30" s="76">
        <v>9825</v>
      </c>
      <c r="BC30" s="37">
        <v>164</v>
      </c>
      <c r="BD30" s="38">
        <f t="shared" si="9"/>
        <v>3</v>
      </c>
      <c r="BE30" s="37" t="s">
        <v>361</v>
      </c>
      <c r="BF30" s="38"/>
      <c r="BG30" s="37">
        <v>161</v>
      </c>
      <c r="BH30" s="38">
        <f t="shared" si="9"/>
        <v>4</v>
      </c>
      <c r="BI30" s="37">
        <v>185.27777777778101</v>
      </c>
      <c r="BJ30" s="38">
        <f t="shared" si="9"/>
        <v>4</v>
      </c>
    </row>
    <row r="31" spans="1:62" ht="15.6" customHeight="1">
      <c r="A31" s="76">
        <v>9826</v>
      </c>
      <c r="B31" s="109" t="s">
        <v>201</v>
      </c>
      <c r="C31" s="55">
        <v>126</v>
      </c>
      <c r="D31" s="38">
        <f t="shared" si="0"/>
        <v>18</v>
      </c>
      <c r="E31" s="55">
        <v>108</v>
      </c>
      <c r="F31" s="38">
        <f t="shared" si="0"/>
        <v>23</v>
      </c>
      <c r="G31" s="55">
        <v>130</v>
      </c>
      <c r="H31" s="38">
        <f t="shared" si="0"/>
        <v>15</v>
      </c>
      <c r="I31" s="55">
        <v>127</v>
      </c>
      <c r="J31" s="38">
        <f t="shared" si="0"/>
        <v>26</v>
      </c>
      <c r="K31" s="55">
        <v>106</v>
      </c>
      <c r="L31" s="38">
        <f t="shared" si="0"/>
        <v>19</v>
      </c>
      <c r="M31" s="55">
        <v>125</v>
      </c>
      <c r="N31" s="38">
        <f t="shared" si="0"/>
        <v>27</v>
      </c>
      <c r="O31" s="55">
        <v>83</v>
      </c>
      <c r="P31" s="38">
        <f t="shared" si="1"/>
        <v>27</v>
      </c>
      <c r="Q31" s="55">
        <v>129</v>
      </c>
      <c r="R31" s="38">
        <f t="shared" si="2"/>
        <v>27</v>
      </c>
      <c r="S31" s="55">
        <v>91</v>
      </c>
      <c r="T31" s="38">
        <f t="shared" si="2"/>
        <v>27</v>
      </c>
      <c r="U31" s="55">
        <v>109</v>
      </c>
      <c r="V31" s="38">
        <f t="shared" si="2"/>
        <v>30</v>
      </c>
      <c r="W31" s="55">
        <v>145</v>
      </c>
      <c r="X31" s="38">
        <f t="shared" si="2"/>
        <v>14</v>
      </c>
      <c r="Y31" s="55">
        <v>118</v>
      </c>
      <c r="Z31" s="38">
        <f t="shared" si="2"/>
        <v>20</v>
      </c>
      <c r="AA31" s="55">
        <v>115</v>
      </c>
      <c r="AB31" s="38">
        <f t="shared" si="3"/>
        <v>25</v>
      </c>
      <c r="AC31" s="55">
        <v>142</v>
      </c>
      <c r="AD31" s="38">
        <f t="shared" si="3"/>
        <v>16</v>
      </c>
      <c r="AE31" s="55">
        <v>132.5</v>
      </c>
      <c r="AF31" s="38">
        <f t="shared" si="3"/>
        <v>7</v>
      </c>
      <c r="AG31" s="55">
        <v>143</v>
      </c>
      <c r="AH31" s="38">
        <f t="shared" si="0"/>
        <v>11</v>
      </c>
      <c r="AI31" s="55">
        <v>119</v>
      </c>
      <c r="AJ31" s="38">
        <f t="shared" si="4"/>
        <v>14</v>
      </c>
      <c r="AK31" s="55">
        <v>142</v>
      </c>
      <c r="AL31" s="38">
        <f t="shared" si="10"/>
        <v>3</v>
      </c>
      <c r="AM31" s="55">
        <v>133</v>
      </c>
      <c r="AN31" s="38">
        <f t="shared" si="0"/>
        <v>20</v>
      </c>
      <c r="AO31" s="39">
        <v>60.5</v>
      </c>
      <c r="AP31" s="38">
        <f t="shared" si="11"/>
        <v>15</v>
      </c>
      <c r="AQ31" s="55">
        <v>132</v>
      </c>
      <c r="AR31" s="38">
        <f t="shared" si="5"/>
        <v>26</v>
      </c>
      <c r="AS31" s="55">
        <v>112</v>
      </c>
      <c r="AT31" s="38">
        <f t="shared" si="6"/>
        <v>17</v>
      </c>
      <c r="AU31" s="55">
        <v>136</v>
      </c>
      <c r="AV31" s="38">
        <f t="shared" si="6"/>
        <v>12</v>
      </c>
      <c r="AW31" s="55">
        <v>122</v>
      </c>
      <c r="AX31" s="38">
        <f t="shared" si="5"/>
        <v>14</v>
      </c>
      <c r="AY31" s="55">
        <f t="shared" si="8"/>
        <v>122.84782608695652</v>
      </c>
      <c r="AZ31" s="38">
        <f t="shared" si="7"/>
        <v>28</v>
      </c>
      <c r="BB31" s="76">
        <v>9826</v>
      </c>
      <c r="BC31" s="37">
        <v>160</v>
      </c>
      <c r="BD31" s="38">
        <f t="shared" si="9"/>
        <v>18</v>
      </c>
      <c r="BE31" s="37">
        <v>111</v>
      </c>
      <c r="BF31" s="38">
        <f t="shared" si="9"/>
        <v>15</v>
      </c>
      <c r="BG31" s="37">
        <v>161</v>
      </c>
      <c r="BH31" s="38">
        <f t="shared" si="9"/>
        <v>4</v>
      </c>
      <c r="BI31" s="37">
        <v>183.16666666666424</v>
      </c>
      <c r="BJ31" s="38">
        <f t="shared" si="9"/>
        <v>14</v>
      </c>
    </row>
    <row r="32" spans="1:62" ht="15.6" customHeight="1">
      <c r="A32" s="76">
        <v>9827</v>
      </c>
      <c r="B32" s="109" t="s">
        <v>204</v>
      </c>
      <c r="C32" s="55">
        <v>129</v>
      </c>
      <c r="D32" s="38">
        <f t="shared" si="0"/>
        <v>8</v>
      </c>
      <c r="E32" s="55">
        <v>113</v>
      </c>
      <c r="F32" s="38">
        <f t="shared" si="0"/>
        <v>16</v>
      </c>
      <c r="G32" s="55">
        <v>132</v>
      </c>
      <c r="H32" s="38">
        <f t="shared" si="0"/>
        <v>9</v>
      </c>
      <c r="I32" s="55">
        <v>130</v>
      </c>
      <c r="J32" s="38">
        <f t="shared" si="0"/>
        <v>17</v>
      </c>
      <c r="K32" s="55">
        <v>107</v>
      </c>
      <c r="L32" s="38">
        <f t="shared" si="0"/>
        <v>13</v>
      </c>
      <c r="M32" s="55">
        <v>130</v>
      </c>
      <c r="N32" s="38">
        <f t="shared" si="0"/>
        <v>21</v>
      </c>
      <c r="O32" s="55">
        <v>94</v>
      </c>
      <c r="P32" s="38">
        <f t="shared" si="1"/>
        <v>3</v>
      </c>
      <c r="Q32" s="55">
        <v>132</v>
      </c>
      <c r="R32" s="38">
        <f t="shared" si="2"/>
        <v>12</v>
      </c>
      <c r="S32" s="55">
        <v>91</v>
      </c>
      <c r="T32" s="38">
        <f t="shared" si="2"/>
        <v>27</v>
      </c>
      <c r="U32" s="55">
        <v>114.5</v>
      </c>
      <c r="V32" s="38">
        <f t="shared" si="2"/>
        <v>24</v>
      </c>
      <c r="W32" s="55">
        <v>146</v>
      </c>
      <c r="X32" s="38">
        <f t="shared" si="2"/>
        <v>9</v>
      </c>
      <c r="Y32" s="55">
        <v>119</v>
      </c>
      <c r="Z32" s="38">
        <f t="shared" si="2"/>
        <v>14</v>
      </c>
      <c r="AA32" s="55">
        <v>116.5</v>
      </c>
      <c r="AB32" s="38">
        <f t="shared" si="3"/>
        <v>22</v>
      </c>
      <c r="AC32" s="55">
        <v>142</v>
      </c>
      <c r="AD32" s="38">
        <f t="shared" si="3"/>
        <v>16</v>
      </c>
      <c r="AE32" s="55">
        <v>129</v>
      </c>
      <c r="AF32" s="38">
        <f t="shared" si="3"/>
        <v>26</v>
      </c>
      <c r="AG32" s="55">
        <v>140</v>
      </c>
      <c r="AH32" s="38">
        <f t="shared" si="0"/>
        <v>26</v>
      </c>
      <c r="AI32" s="55">
        <v>120</v>
      </c>
      <c r="AJ32" s="38">
        <f t="shared" si="4"/>
        <v>11</v>
      </c>
      <c r="AK32" s="55">
        <v>141</v>
      </c>
      <c r="AL32" s="38">
        <f t="shared" si="10"/>
        <v>6</v>
      </c>
      <c r="AM32" s="55">
        <v>140</v>
      </c>
      <c r="AN32" s="38">
        <f t="shared" si="0"/>
        <v>1</v>
      </c>
      <c r="AO32" s="39">
        <v>62</v>
      </c>
      <c r="AP32" s="38">
        <f t="shared" si="11"/>
        <v>14</v>
      </c>
      <c r="AQ32" s="55">
        <v>132</v>
      </c>
      <c r="AR32" s="38">
        <f t="shared" si="5"/>
        <v>26</v>
      </c>
      <c r="AS32" s="55">
        <v>111</v>
      </c>
      <c r="AT32" s="38">
        <f t="shared" si="6"/>
        <v>20</v>
      </c>
      <c r="AU32" s="55">
        <v>126.66666666666424</v>
      </c>
      <c r="AV32" s="38">
        <f t="shared" si="6"/>
        <v>23</v>
      </c>
      <c r="AW32" s="55">
        <v>118</v>
      </c>
      <c r="AX32" s="38">
        <f t="shared" si="5"/>
        <v>24</v>
      </c>
      <c r="AY32" s="55">
        <f t="shared" si="8"/>
        <v>124.07246376811584</v>
      </c>
      <c r="AZ32" s="38">
        <f t="shared" si="7"/>
        <v>21</v>
      </c>
      <c r="BB32" s="76">
        <v>9827</v>
      </c>
      <c r="BC32" s="37">
        <v>164</v>
      </c>
      <c r="BD32" s="38">
        <f t="shared" si="9"/>
        <v>3</v>
      </c>
      <c r="BE32" s="37">
        <v>113.5</v>
      </c>
      <c r="BF32" s="38">
        <f t="shared" si="9"/>
        <v>14</v>
      </c>
      <c r="BG32" s="37">
        <v>160</v>
      </c>
      <c r="BH32" s="38">
        <f t="shared" si="9"/>
        <v>14</v>
      </c>
      <c r="BI32" s="37">
        <v>185.55555555555475</v>
      </c>
      <c r="BJ32" s="38">
        <f t="shared" si="9"/>
        <v>1</v>
      </c>
    </row>
    <row r="33" spans="1:62" ht="15.6" customHeight="1">
      <c r="A33" s="76">
        <v>9828</v>
      </c>
      <c r="B33" s="109" t="s">
        <v>206</v>
      </c>
      <c r="C33" s="55">
        <v>126</v>
      </c>
      <c r="D33" s="38">
        <f t="shared" si="0"/>
        <v>18</v>
      </c>
      <c r="E33" s="55">
        <v>110</v>
      </c>
      <c r="F33" s="38">
        <f t="shared" si="0"/>
        <v>22</v>
      </c>
      <c r="G33" s="55">
        <v>130</v>
      </c>
      <c r="H33" s="38">
        <f t="shared" si="0"/>
        <v>15</v>
      </c>
      <c r="I33" s="55">
        <v>129</v>
      </c>
      <c r="J33" s="38">
        <f t="shared" si="0"/>
        <v>21</v>
      </c>
      <c r="K33" s="55">
        <v>107</v>
      </c>
      <c r="L33" s="38">
        <f t="shared" si="0"/>
        <v>13</v>
      </c>
      <c r="M33" s="55">
        <v>131</v>
      </c>
      <c r="N33" s="38">
        <f t="shared" si="0"/>
        <v>16</v>
      </c>
      <c r="O33" s="55">
        <v>86.5</v>
      </c>
      <c r="P33" s="38">
        <f t="shared" si="1"/>
        <v>22</v>
      </c>
      <c r="Q33" s="55">
        <v>132</v>
      </c>
      <c r="R33" s="38">
        <f t="shared" si="2"/>
        <v>12</v>
      </c>
      <c r="S33" s="55">
        <v>100</v>
      </c>
      <c r="T33" s="38">
        <f t="shared" si="2"/>
        <v>17</v>
      </c>
      <c r="U33" s="55">
        <v>113.5</v>
      </c>
      <c r="V33" s="38">
        <f t="shared" si="2"/>
        <v>25</v>
      </c>
      <c r="W33" s="55">
        <v>145</v>
      </c>
      <c r="X33" s="38">
        <f t="shared" si="2"/>
        <v>14</v>
      </c>
      <c r="Y33" s="55">
        <v>119</v>
      </c>
      <c r="Z33" s="38">
        <f t="shared" si="2"/>
        <v>14</v>
      </c>
      <c r="AA33" s="55">
        <v>119.5</v>
      </c>
      <c r="AB33" s="38">
        <f t="shared" si="3"/>
        <v>16</v>
      </c>
      <c r="AC33" s="55">
        <v>142</v>
      </c>
      <c r="AD33" s="38">
        <f t="shared" si="3"/>
        <v>16</v>
      </c>
      <c r="AE33" s="55">
        <v>129.5</v>
      </c>
      <c r="AF33" s="38">
        <f t="shared" si="3"/>
        <v>25</v>
      </c>
      <c r="AG33" s="55">
        <v>141</v>
      </c>
      <c r="AH33" s="38">
        <f t="shared" si="0"/>
        <v>22</v>
      </c>
      <c r="AI33" s="55">
        <v>122</v>
      </c>
      <c r="AJ33" s="38">
        <f t="shared" si="4"/>
        <v>7</v>
      </c>
      <c r="AK33" s="55">
        <v>140</v>
      </c>
      <c r="AL33" s="38">
        <f t="shared" si="10"/>
        <v>15</v>
      </c>
      <c r="AM33" s="55">
        <v>135</v>
      </c>
      <c r="AN33" s="38">
        <f t="shared" si="0"/>
        <v>6</v>
      </c>
      <c r="AO33" s="39">
        <v>78.5</v>
      </c>
      <c r="AP33" s="38">
        <f t="shared" si="11"/>
        <v>4</v>
      </c>
      <c r="AQ33" s="55">
        <v>133</v>
      </c>
      <c r="AR33" s="38">
        <f t="shared" si="5"/>
        <v>23</v>
      </c>
      <c r="AS33" s="55">
        <v>114</v>
      </c>
      <c r="AT33" s="38">
        <f t="shared" si="6"/>
        <v>11</v>
      </c>
      <c r="AU33" s="55">
        <v>133.5</v>
      </c>
      <c r="AV33" s="38">
        <f t="shared" si="6"/>
        <v>17</v>
      </c>
      <c r="AW33" s="55">
        <v>120</v>
      </c>
      <c r="AX33" s="38">
        <f t="shared" si="5"/>
        <v>20</v>
      </c>
      <c r="AY33" s="55">
        <f t="shared" si="8"/>
        <v>124.28260869565217</v>
      </c>
      <c r="AZ33" s="38">
        <f t="shared" si="7"/>
        <v>19</v>
      </c>
      <c r="BB33" s="76">
        <v>9828</v>
      </c>
      <c r="BC33" s="37">
        <v>162</v>
      </c>
      <c r="BD33" s="38">
        <f t="shared" si="9"/>
        <v>9</v>
      </c>
      <c r="BE33" s="37">
        <v>129.5</v>
      </c>
      <c r="BF33" s="38">
        <f t="shared" si="9"/>
        <v>4</v>
      </c>
      <c r="BG33" s="37">
        <v>160</v>
      </c>
      <c r="BH33" s="38">
        <f t="shared" si="9"/>
        <v>14</v>
      </c>
      <c r="BI33" s="37">
        <v>182.72222222221899</v>
      </c>
      <c r="BJ33" s="38">
        <f t="shared" si="9"/>
        <v>20</v>
      </c>
    </row>
    <row r="34" spans="1:62" ht="15.6" customHeight="1">
      <c r="A34" s="76">
        <v>9829</v>
      </c>
      <c r="B34" s="109" t="s">
        <v>209</v>
      </c>
      <c r="C34" s="55">
        <v>127</v>
      </c>
      <c r="D34" s="38">
        <f t="shared" si="0"/>
        <v>12</v>
      </c>
      <c r="E34" s="55">
        <v>123</v>
      </c>
      <c r="F34" s="38">
        <f t="shared" si="0"/>
        <v>3</v>
      </c>
      <c r="G34" s="55">
        <v>129</v>
      </c>
      <c r="H34" s="38">
        <f t="shared" si="0"/>
        <v>21</v>
      </c>
      <c r="I34" s="55">
        <v>127</v>
      </c>
      <c r="J34" s="38">
        <f t="shared" si="0"/>
        <v>26</v>
      </c>
      <c r="K34" s="55">
        <v>106</v>
      </c>
      <c r="L34" s="38">
        <f t="shared" si="0"/>
        <v>19</v>
      </c>
      <c r="M34" s="55">
        <v>130</v>
      </c>
      <c r="N34" s="38">
        <f t="shared" si="0"/>
        <v>21</v>
      </c>
      <c r="O34" s="55">
        <v>90</v>
      </c>
      <c r="P34" s="38">
        <f t="shared" si="1"/>
        <v>12</v>
      </c>
      <c r="Q34" s="55">
        <v>132</v>
      </c>
      <c r="R34" s="38">
        <f t="shared" si="2"/>
        <v>12</v>
      </c>
      <c r="S34" s="55">
        <v>104</v>
      </c>
      <c r="T34" s="38">
        <f t="shared" si="2"/>
        <v>12</v>
      </c>
      <c r="U34" s="55">
        <v>121.5</v>
      </c>
      <c r="V34" s="38">
        <f t="shared" si="2"/>
        <v>14</v>
      </c>
      <c r="W34" s="55">
        <v>144</v>
      </c>
      <c r="X34" s="38">
        <f t="shared" si="2"/>
        <v>17</v>
      </c>
      <c r="Y34" s="55">
        <v>118</v>
      </c>
      <c r="Z34" s="38">
        <f t="shared" si="2"/>
        <v>20</v>
      </c>
      <c r="AA34" s="55">
        <v>118</v>
      </c>
      <c r="AB34" s="38">
        <f t="shared" si="3"/>
        <v>19</v>
      </c>
      <c r="AC34" s="55">
        <v>142</v>
      </c>
      <c r="AD34" s="38">
        <f t="shared" si="3"/>
        <v>16</v>
      </c>
      <c r="AE34" s="55">
        <v>131.5</v>
      </c>
      <c r="AF34" s="38">
        <f t="shared" si="3"/>
        <v>11</v>
      </c>
      <c r="AG34" s="55">
        <v>142</v>
      </c>
      <c r="AH34" s="38">
        <f t="shared" si="0"/>
        <v>18</v>
      </c>
      <c r="AI34" s="55">
        <v>118.5</v>
      </c>
      <c r="AJ34" s="38">
        <f t="shared" si="4"/>
        <v>17</v>
      </c>
      <c r="AK34" s="55">
        <v>138</v>
      </c>
      <c r="AL34" s="38">
        <f t="shared" si="10"/>
        <v>25</v>
      </c>
      <c r="AM34" s="55">
        <v>135</v>
      </c>
      <c r="AN34" s="38">
        <f t="shared" si="0"/>
        <v>6</v>
      </c>
      <c r="AO34" s="39" t="s">
        <v>361</v>
      </c>
      <c r="AP34" s="38"/>
      <c r="AQ34" s="55">
        <v>132</v>
      </c>
      <c r="AR34" s="38">
        <f t="shared" si="5"/>
        <v>26</v>
      </c>
      <c r="AS34" s="55">
        <v>112.5</v>
      </c>
      <c r="AT34" s="38">
        <f t="shared" si="6"/>
        <v>15</v>
      </c>
      <c r="AU34" s="55">
        <v>123.44444444444525</v>
      </c>
      <c r="AV34" s="38">
        <f t="shared" si="6"/>
        <v>26</v>
      </c>
      <c r="AW34" s="55">
        <v>118</v>
      </c>
      <c r="AX34" s="38">
        <f t="shared" si="5"/>
        <v>24</v>
      </c>
      <c r="AY34" s="55">
        <f t="shared" si="8"/>
        <v>124.45410628019327</v>
      </c>
      <c r="AZ34" s="38">
        <f t="shared" si="7"/>
        <v>18</v>
      </c>
      <c r="BB34" s="76">
        <v>9829</v>
      </c>
      <c r="BC34" s="37">
        <v>162</v>
      </c>
      <c r="BD34" s="38">
        <f t="shared" si="9"/>
        <v>9</v>
      </c>
      <c r="BE34" s="37" t="s">
        <v>361</v>
      </c>
      <c r="BF34" s="38"/>
      <c r="BG34" s="37">
        <v>161</v>
      </c>
      <c r="BH34" s="38">
        <f t="shared" si="9"/>
        <v>4</v>
      </c>
      <c r="BI34" s="37">
        <v>183</v>
      </c>
      <c r="BJ34" s="38">
        <f t="shared" si="9"/>
        <v>15</v>
      </c>
    </row>
    <row r="35" spans="1:62" ht="15.6" customHeight="1">
      <c r="A35" s="77">
        <v>9830</v>
      </c>
      <c r="B35" s="116" t="s">
        <v>211</v>
      </c>
      <c r="C35" s="56">
        <v>133</v>
      </c>
      <c r="D35" s="41">
        <f t="shared" si="0"/>
        <v>1</v>
      </c>
      <c r="E35" s="56">
        <v>124</v>
      </c>
      <c r="F35" s="41">
        <f t="shared" si="0"/>
        <v>1</v>
      </c>
      <c r="G35" s="56">
        <v>139</v>
      </c>
      <c r="H35" s="41">
        <f t="shared" si="0"/>
        <v>1</v>
      </c>
      <c r="I35" s="56">
        <v>137</v>
      </c>
      <c r="J35" s="41">
        <f t="shared" si="0"/>
        <v>1</v>
      </c>
      <c r="K35" s="56">
        <v>118</v>
      </c>
      <c r="L35" s="41">
        <f t="shared" si="0"/>
        <v>3</v>
      </c>
      <c r="M35" s="56">
        <v>136</v>
      </c>
      <c r="N35" s="41">
        <f t="shared" si="0"/>
        <v>8</v>
      </c>
      <c r="O35" s="56">
        <v>94</v>
      </c>
      <c r="P35" s="41">
        <f t="shared" si="1"/>
        <v>3</v>
      </c>
      <c r="Q35" s="56">
        <v>133</v>
      </c>
      <c r="R35" s="41">
        <f t="shared" si="2"/>
        <v>6</v>
      </c>
      <c r="S35" s="56">
        <v>107</v>
      </c>
      <c r="T35" s="41">
        <f t="shared" si="2"/>
        <v>11</v>
      </c>
      <c r="U35" s="56">
        <v>129.5</v>
      </c>
      <c r="V35" s="41">
        <f t="shared" si="2"/>
        <v>6</v>
      </c>
      <c r="W35" s="56">
        <v>147</v>
      </c>
      <c r="X35" s="41">
        <f t="shared" si="2"/>
        <v>6</v>
      </c>
      <c r="Y35" s="56">
        <v>126</v>
      </c>
      <c r="Z35" s="41">
        <f t="shared" si="2"/>
        <v>3</v>
      </c>
      <c r="AA35" s="56">
        <v>127</v>
      </c>
      <c r="AB35" s="41">
        <f t="shared" si="3"/>
        <v>5</v>
      </c>
      <c r="AC35" s="56">
        <v>144</v>
      </c>
      <c r="AD35" s="41">
        <f t="shared" si="3"/>
        <v>9</v>
      </c>
      <c r="AE35" s="56">
        <v>129</v>
      </c>
      <c r="AF35" s="41">
        <f t="shared" si="3"/>
        <v>26</v>
      </c>
      <c r="AG35" s="56">
        <v>144</v>
      </c>
      <c r="AH35" s="41">
        <f t="shared" si="0"/>
        <v>8</v>
      </c>
      <c r="AI35" s="56">
        <v>121.5</v>
      </c>
      <c r="AJ35" s="41">
        <f t="shared" si="4"/>
        <v>9</v>
      </c>
      <c r="AK35" s="56">
        <v>141</v>
      </c>
      <c r="AL35" s="41">
        <f t="shared" si="10"/>
        <v>6</v>
      </c>
      <c r="AM35" s="56">
        <v>138</v>
      </c>
      <c r="AN35" s="41">
        <f t="shared" si="0"/>
        <v>3</v>
      </c>
      <c r="AO35" s="42" t="s">
        <v>361</v>
      </c>
      <c r="AP35" s="41"/>
      <c r="AQ35" s="56">
        <v>140</v>
      </c>
      <c r="AR35" s="41">
        <f t="shared" si="5"/>
        <v>1</v>
      </c>
      <c r="AS35" s="56">
        <v>117</v>
      </c>
      <c r="AT35" s="41">
        <f t="shared" si="6"/>
        <v>6</v>
      </c>
      <c r="AU35" s="56">
        <v>135.27777777778101</v>
      </c>
      <c r="AV35" s="41">
        <f t="shared" si="6"/>
        <v>14</v>
      </c>
      <c r="AW35" s="56">
        <v>115</v>
      </c>
      <c r="AX35" s="41">
        <f t="shared" si="5"/>
        <v>30</v>
      </c>
      <c r="AY35" s="56">
        <f t="shared" si="8"/>
        <v>129.35990338164265</v>
      </c>
      <c r="AZ35" s="41">
        <f t="shared" si="7"/>
        <v>3</v>
      </c>
      <c r="BB35" s="77">
        <v>9830</v>
      </c>
      <c r="BC35" s="40">
        <v>166</v>
      </c>
      <c r="BD35" s="41">
        <f t="shared" si="9"/>
        <v>1</v>
      </c>
      <c r="BE35" s="40" t="s">
        <v>361</v>
      </c>
      <c r="BF35" s="41"/>
      <c r="BG35" s="40">
        <v>161</v>
      </c>
      <c r="BH35" s="41">
        <f t="shared" si="9"/>
        <v>4</v>
      </c>
      <c r="BI35" s="40">
        <v>185.5</v>
      </c>
      <c r="BJ35" s="41">
        <f t="shared" si="9"/>
        <v>3</v>
      </c>
    </row>
    <row r="36" spans="1:62" ht="15.6" customHeight="1">
      <c r="A36" s="27" t="s">
        <v>43</v>
      </c>
      <c r="B36" s="43"/>
      <c r="C36" s="44">
        <f>AVERAGE(C6:C35)</f>
        <v>127.2</v>
      </c>
      <c r="D36" s="45"/>
      <c r="E36" s="44">
        <f>AVERAGE(E6:E35)</f>
        <v>114.53333333333333</v>
      </c>
      <c r="F36" s="45"/>
      <c r="G36" s="44">
        <f>AVERAGE(G6:G35)</f>
        <v>130.80000000000001</v>
      </c>
      <c r="H36" s="45"/>
      <c r="I36" s="44">
        <f>AVERAGE(I6:I35)</f>
        <v>131.68965517241378</v>
      </c>
      <c r="J36" s="45"/>
      <c r="K36" s="44">
        <f>AVERAGE(K6:K35)</f>
        <v>108.8</v>
      </c>
      <c r="L36" s="45"/>
      <c r="M36" s="44">
        <f>AVERAGE(M6:M35)</f>
        <v>132.53333333333333</v>
      </c>
      <c r="N36" s="45"/>
      <c r="O36" s="44">
        <f>AVERAGE(O6:O35)</f>
        <v>88.733333333333334</v>
      </c>
      <c r="P36" s="45"/>
      <c r="Q36" s="44">
        <f>AVERAGE(Q6:Q35)</f>
        <v>132.13333333333333</v>
      </c>
      <c r="R36" s="45"/>
      <c r="S36" s="44">
        <f>AVERAGE(S6:S35)</f>
        <v>102.56666666666666</v>
      </c>
      <c r="T36" s="45"/>
      <c r="U36" s="44">
        <f>AVERAGE(U6:U35)</f>
        <v>121.11666666666666</v>
      </c>
      <c r="V36" s="45"/>
      <c r="W36" s="44">
        <f>AVERAGE(W6:W35)</f>
        <v>145.31034482758622</v>
      </c>
      <c r="X36" s="45"/>
      <c r="Y36" s="44">
        <f>AVERAGE(Y6:Y35)</f>
        <v>120.13333333333334</v>
      </c>
      <c r="Z36" s="45"/>
      <c r="AA36" s="44">
        <f>AVERAGE(AA6:AA35)</f>
        <v>120.51666666666667</v>
      </c>
      <c r="AB36" s="45"/>
      <c r="AC36" s="44">
        <f>AVERAGE(AC6:AC35)</f>
        <v>142.66666666666666</v>
      </c>
      <c r="AD36" s="45"/>
      <c r="AE36" s="44">
        <f>AVERAGE(AE6:AE35)</f>
        <v>131.16666666666666</v>
      </c>
      <c r="AF36" s="45"/>
      <c r="AG36" s="44">
        <f>AVERAGE(AG6:AG35)</f>
        <v>142.80000000000001</v>
      </c>
      <c r="AH36" s="45"/>
      <c r="AI36" s="44">
        <f>AVERAGE(AI6:AI35)</f>
        <v>119.26666666666667</v>
      </c>
      <c r="AJ36" s="45"/>
      <c r="AK36" s="44">
        <f>AVERAGE(AK6:AK35)</f>
        <v>140.10344827586206</v>
      </c>
      <c r="AL36" s="45"/>
      <c r="AM36" s="44">
        <f>AVERAGE(AM6:AM35)</f>
        <v>133.73333333333332</v>
      </c>
      <c r="AN36" s="45"/>
      <c r="AO36" s="44">
        <f>AVERAGE(AO6:AO35)</f>
        <v>73.966666666666669</v>
      </c>
      <c r="AP36" s="45"/>
      <c r="AQ36" s="44">
        <f>AVERAGE(AQ6:AQ35)</f>
        <v>135.83333333333334</v>
      </c>
      <c r="AR36" s="45"/>
      <c r="AS36" s="44">
        <f>AVERAGE(AS6:AS35)</f>
        <v>112.8</v>
      </c>
      <c r="AT36" s="81"/>
      <c r="AU36" s="44">
        <f>AVERAGE(AU6:AU35)</f>
        <v>132.98148148148175</v>
      </c>
      <c r="AV36" s="81"/>
      <c r="AW36" s="44">
        <f>AVERAGE(AW6:AW35)</f>
        <v>122</v>
      </c>
      <c r="AX36" s="45"/>
      <c r="AY36" s="44">
        <f>AVERAGE(AY6:AY35)</f>
        <v>125.56057364535627</v>
      </c>
      <c r="AZ36" s="45"/>
      <c r="BB36" s="27" t="s">
        <v>43</v>
      </c>
      <c r="BC36" s="44">
        <f>AVERAGE(BC6:BC35)</f>
        <v>160.56666666666666</v>
      </c>
      <c r="BD36" s="45"/>
      <c r="BE36" s="44">
        <f>AVERAGE(BE6:BE35)</f>
        <v>124.53333333333333</v>
      </c>
      <c r="BF36" s="45"/>
      <c r="BG36" s="44">
        <f>AVERAGE(BG6:BG35)</f>
        <v>160.21666666666667</v>
      </c>
      <c r="BH36" s="45"/>
      <c r="BI36" s="44">
        <f>AVERAGE(BI6:BI35)</f>
        <v>183.19629629629659</v>
      </c>
      <c r="BJ36" s="45"/>
    </row>
    <row r="37" spans="1:62" s="2" customFormat="1" ht="15.6" customHeight="1">
      <c r="A37" s="16" t="s">
        <v>26</v>
      </c>
      <c r="E37" s="2" t="s">
        <v>277</v>
      </c>
      <c r="G37" s="2" t="s">
        <v>323</v>
      </c>
      <c r="I37" s="2" t="s">
        <v>334</v>
      </c>
      <c r="K37" s="2" t="s">
        <v>334</v>
      </c>
      <c r="M37" s="2" t="s">
        <v>309</v>
      </c>
      <c r="O37" s="2" t="s">
        <v>389</v>
      </c>
      <c r="Q37" s="16" t="s">
        <v>379</v>
      </c>
      <c r="S37" s="16" t="s">
        <v>33</v>
      </c>
      <c r="U37" s="16"/>
      <c r="W37" s="16"/>
      <c r="Y37" s="16"/>
      <c r="AA37" s="16"/>
      <c r="AC37" s="16"/>
      <c r="AE37" s="16"/>
      <c r="AG37" s="2" t="s">
        <v>344</v>
      </c>
      <c r="AS37" s="2" t="s">
        <v>459</v>
      </c>
      <c r="AU37" s="2" t="s">
        <v>477</v>
      </c>
      <c r="BG37" s="2" t="s">
        <v>459</v>
      </c>
      <c r="BI37" s="2" t="s">
        <v>477</v>
      </c>
    </row>
    <row r="39" spans="1:62" ht="15.6" customHeight="1">
      <c r="A39" s="2" t="s">
        <v>360</v>
      </c>
    </row>
  </sheetData>
  <conditionalFormatting sqref="C6:AZ35">
    <cfRule type="cellIs" dxfId="6" priority="3" stopIfTrue="1" operator="greaterThan">
      <formula>991194</formula>
    </cfRule>
  </conditionalFormatting>
  <conditionalFormatting sqref="BC6:BJ35">
    <cfRule type="cellIs" dxfId="5" priority="1" stopIfTrue="1" operator="greaterThan">
      <formula>991194</formula>
    </cfRule>
  </conditionalFormatting>
  <pageMargins left="0.7" right="0.7" top="0.75" bottom="0.75" header="0.3" footer="0.3"/>
  <pageSetup paperSize="9" orientation="portrait" r:id="rId1"/>
  <ignoredErrors>
    <ignoredError sqref="AY6:AY3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1B4E6-5405-4F72-89F1-E701FACF8490}">
  <dimension ref="A1:AP43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Q37" sqref="AQ37"/>
    </sheetView>
  </sheetViews>
  <sheetFormatPr defaultRowHeight="12"/>
  <cols>
    <col min="1" max="1" width="8.85546875" style="14"/>
    <col min="2" max="2" width="29.28515625" style="6" customWidth="1"/>
    <col min="3" max="42" width="5.7109375" style="6" customWidth="1"/>
    <col min="43" max="260" width="8.85546875" style="6"/>
    <col min="261" max="261" width="29.28515625" style="6" customWidth="1"/>
    <col min="262" max="264" width="5.7109375" style="6" customWidth="1"/>
    <col min="265" max="265" width="5.5703125" style="6" customWidth="1"/>
    <col min="266" max="266" width="5.7109375" style="6" customWidth="1"/>
    <col min="267" max="267" width="5.5703125" style="6" customWidth="1"/>
    <col min="268" max="268" width="5.7109375" style="6" customWidth="1"/>
    <col min="269" max="269" width="5.5703125" style="6" customWidth="1"/>
    <col min="270" max="270" width="5.7109375" style="6" customWidth="1"/>
    <col min="271" max="271" width="5.5703125" style="6" customWidth="1"/>
    <col min="272" max="272" width="6" style="6" customWidth="1"/>
    <col min="273" max="273" width="5.5703125" style="6" customWidth="1"/>
    <col min="274" max="274" width="6" style="6" customWidth="1"/>
    <col min="275" max="275" width="5.5703125" style="6" customWidth="1"/>
    <col min="276" max="276" width="6" style="6" customWidth="1"/>
    <col min="277" max="277" width="5.5703125" style="6" customWidth="1"/>
    <col min="278" max="295" width="5.7109375" style="6" customWidth="1"/>
    <col min="296" max="516" width="8.85546875" style="6"/>
    <col min="517" max="517" width="29.28515625" style="6" customWidth="1"/>
    <col min="518" max="520" width="5.7109375" style="6" customWidth="1"/>
    <col min="521" max="521" width="5.5703125" style="6" customWidth="1"/>
    <col min="522" max="522" width="5.7109375" style="6" customWidth="1"/>
    <col min="523" max="523" width="5.5703125" style="6" customWidth="1"/>
    <col min="524" max="524" width="5.7109375" style="6" customWidth="1"/>
    <col min="525" max="525" width="5.5703125" style="6" customWidth="1"/>
    <col min="526" max="526" width="5.7109375" style="6" customWidth="1"/>
    <col min="527" max="527" width="5.5703125" style="6" customWidth="1"/>
    <col min="528" max="528" width="6" style="6" customWidth="1"/>
    <col min="529" max="529" width="5.5703125" style="6" customWidth="1"/>
    <col min="530" max="530" width="6" style="6" customWidth="1"/>
    <col min="531" max="531" width="5.5703125" style="6" customWidth="1"/>
    <col min="532" max="532" width="6" style="6" customWidth="1"/>
    <col min="533" max="533" width="5.5703125" style="6" customWidth="1"/>
    <col min="534" max="551" width="5.7109375" style="6" customWidth="1"/>
    <col min="552" max="772" width="8.85546875" style="6"/>
    <col min="773" max="773" width="29.28515625" style="6" customWidth="1"/>
    <col min="774" max="776" width="5.7109375" style="6" customWidth="1"/>
    <col min="777" max="777" width="5.5703125" style="6" customWidth="1"/>
    <col min="778" max="778" width="5.7109375" style="6" customWidth="1"/>
    <col min="779" max="779" width="5.5703125" style="6" customWidth="1"/>
    <col min="780" max="780" width="5.7109375" style="6" customWidth="1"/>
    <col min="781" max="781" width="5.5703125" style="6" customWidth="1"/>
    <col min="782" max="782" width="5.7109375" style="6" customWidth="1"/>
    <col min="783" max="783" width="5.5703125" style="6" customWidth="1"/>
    <col min="784" max="784" width="6" style="6" customWidth="1"/>
    <col min="785" max="785" width="5.5703125" style="6" customWidth="1"/>
    <col min="786" max="786" width="6" style="6" customWidth="1"/>
    <col min="787" max="787" width="5.5703125" style="6" customWidth="1"/>
    <col min="788" max="788" width="6" style="6" customWidth="1"/>
    <col min="789" max="789" width="5.5703125" style="6" customWidth="1"/>
    <col min="790" max="807" width="5.7109375" style="6" customWidth="1"/>
    <col min="808" max="1028" width="8.85546875" style="6"/>
    <col min="1029" max="1029" width="29.28515625" style="6" customWidth="1"/>
    <col min="1030" max="1032" width="5.7109375" style="6" customWidth="1"/>
    <col min="1033" max="1033" width="5.5703125" style="6" customWidth="1"/>
    <col min="1034" max="1034" width="5.7109375" style="6" customWidth="1"/>
    <col min="1035" max="1035" width="5.5703125" style="6" customWidth="1"/>
    <col min="1036" max="1036" width="5.7109375" style="6" customWidth="1"/>
    <col min="1037" max="1037" width="5.5703125" style="6" customWidth="1"/>
    <col min="1038" max="1038" width="5.7109375" style="6" customWidth="1"/>
    <col min="1039" max="1039" width="5.5703125" style="6" customWidth="1"/>
    <col min="1040" max="1040" width="6" style="6" customWidth="1"/>
    <col min="1041" max="1041" width="5.5703125" style="6" customWidth="1"/>
    <col min="1042" max="1042" width="6" style="6" customWidth="1"/>
    <col min="1043" max="1043" width="5.5703125" style="6" customWidth="1"/>
    <col min="1044" max="1044" width="6" style="6" customWidth="1"/>
    <col min="1045" max="1045" width="5.5703125" style="6" customWidth="1"/>
    <col min="1046" max="1063" width="5.7109375" style="6" customWidth="1"/>
    <col min="1064" max="1284" width="8.85546875" style="6"/>
    <col min="1285" max="1285" width="29.28515625" style="6" customWidth="1"/>
    <col min="1286" max="1288" width="5.7109375" style="6" customWidth="1"/>
    <col min="1289" max="1289" width="5.5703125" style="6" customWidth="1"/>
    <col min="1290" max="1290" width="5.7109375" style="6" customWidth="1"/>
    <col min="1291" max="1291" width="5.5703125" style="6" customWidth="1"/>
    <col min="1292" max="1292" width="5.7109375" style="6" customWidth="1"/>
    <col min="1293" max="1293" width="5.5703125" style="6" customWidth="1"/>
    <col min="1294" max="1294" width="5.7109375" style="6" customWidth="1"/>
    <col min="1295" max="1295" width="5.5703125" style="6" customWidth="1"/>
    <col min="1296" max="1296" width="6" style="6" customWidth="1"/>
    <col min="1297" max="1297" width="5.5703125" style="6" customWidth="1"/>
    <col min="1298" max="1298" width="6" style="6" customWidth="1"/>
    <col min="1299" max="1299" width="5.5703125" style="6" customWidth="1"/>
    <col min="1300" max="1300" width="6" style="6" customWidth="1"/>
    <col min="1301" max="1301" width="5.5703125" style="6" customWidth="1"/>
    <col min="1302" max="1319" width="5.7109375" style="6" customWidth="1"/>
    <col min="1320" max="1540" width="8.85546875" style="6"/>
    <col min="1541" max="1541" width="29.28515625" style="6" customWidth="1"/>
    <col min="1542" max="1544" width="5.7109375" style="6" customWidth="1"/>
    <col min="1545" max="1545" width="5.5703125" style="6" customWidth="1"/>
    <col min="1546" max="1546" width="5.7109375" style="6" customWidth="1"/>
    <col min="1547" max="1547" width="5.5703125" style="6" customWidth="1"/>
    <col min="1548" max="1548" width="5.7109375" style="6" customWidth="1"/>
    <col min="1549" max="1549" width="5.5703125" style="6" customWidth="1"/>
    <col min="1550" max="1550" width="5.7109375" style="6" customWidth="1"/>
    <col min="1551" max="1551" width="5.5703125" style="6" customWidth="1"/>
    <col min="1552" max="1552" width="6" style="6" customWidth="1"/>
    <col min="1553" max="1553" width="5.5703125" style="6" customWidth="1"/>
    <col min="1554" max="1554" width="6" style="6" customWidth="1"/>
    <col min="1555" max="1555" width="5.5703125" style="6" customWidth="1"/>
    <col min="1556" max="1556" width="6" style="6" customWidth="1"/>
    <col min="1557" max="1557" width="5.5703125" style="6" customWidth="1"/>
    <col min="1558" max="1575" width="5.7109375" style="6" customWidth="1"/>
    <col min="1576" max="1796" width="8.85546875" style="6"/>
    <col min="1797" max="1797" width="29.28515625" style="6" customWidth="1"/>
    <col min="1798" max="1800" width="5.7109375" style="6" customWidth="1"/>
    <col min="1801" max="1801" width="5.5703125" style="6" customWidth="1"/>
    <col min="1802" max="1802" width="5.7109375" style="6" customWidth="1"/>
    <col min="1803" max="1803" width="5.5703125" style="6" customWidth="1"/>
    <col min="1804" max="1804" width="5.7109375" style="6" customWidth="1"/>
    <col min="1805" max="1805" width="5.5703125" style="6" customWidth="1"/>
    <col min="1806" max="1806" width="5.7109375" style="6" customWidth="1"/>
    <col min="1807" max="1807" width="5.5703125" style="6" customWidth="1"/>
    <col min="1808" max="1808" width="6" style="6" customWidth="1"/>
    <col min="1809" max="1809" width="5.5703125" style="6" customWidth="1"/>
    <col min="1810" max="1810" width="6" style="6" customWidth="1"/>
    <col min="1811" max="1811" width="5.5703125" style="6" customWidth="1"/>
    <col min="1812" max="1812" width="6" style="6" customWidth="1"/>
    <col min="1813" max="1813" width="5.5703125" style="6" customWidth="1"/>
    <col min="1814" max="1831" width="5.7109375" style="6" customWidth="1"/>
    <col min="1832" max="2052" width="8.85546875" style="6"/>
    <col min="2053" max="2053" width="29.28515625" style="6" customWidth="1"/>
    <col min="2054" max="2056" width="5.7109375" style="6" customWidth="1"/>
    <col min="2057" max="2057" width="5.5703125" style="6" customWidth="1"/>
    <col min="2058" max="2058" width="5.7109375" style="6" customWidth="1"/>
    <col min="2059" max="2059" width="5.5703125" style="6" customWidth="1"/>
    <col min="2060" max="2060" width="5.7109375" style="6" customWidth="1"/>
    <col min="2061" max="2061" width="5.5703125" style="6" customWidth="1"/>
    <col min="2062" max="2062" width="5.7109375" style="6" customWidth="1"/>
    <col min="2063" max="2063" width="5.5703125" style="6" customWidth="1"/>
    <col min="2064" max="2064" width="6" style="6" customWidth="1"/>
    <col min="2065" max="2065" width="5.5703125" style="6" customWidth="1"/>
    <col min="2066" max="2066" width="6" style="6" customWidth="1"/>
    <col min="2067" max="2067" width="5.5703125" style="6" customWidth="1"/>
    <col min="2068" max="2068" width="6" style="6" customWidth="1"/>
    <col min="2069" max="2069" width="5.5703125" style="6" customWidth="1"/>
    <col min="2070" max="2087" width="5.7109375" style="6" customWidth="1"/>
    <col min="2088" max="2308" width="8.85546875" style="6"/>
    <col min="2309" max="2309" width="29.28515625" style="6" customWidth="1"/>
    <col min="2310" max="2312" width="5.7109375" style="6" customWidth="1"/>
    <col min="2313" max="2313" width="5.5703125" style="6" customWidth="1"/>
    <col min="2314" max="2314" width="5.7109375" style="6" customWidth="1"/>
    <col min="2315" max="2315" width="5.5703125" style="6" customWidth="1"/>
    <col min="2316" max="2316" width="5.7109375" style="6" customWidth="1"/>
    <col min="2317" max="2317" width="5.5703125" style="6" customWidth="1"/>
    <col min="2318" max="2318" width="5.7109375" style="6" customWidth="1"/>
    <col min="2319" max="2319" width="5.5703125" style="6" customWidth="1"/>
    <col min="2320" max="2320" width="6" style="6" customWidth="1"/>
    <col min="2321" max="2321" width="5.5703125" style="6" customWidth="1"/>
    <col min="2322" max="2322" width="6" style="6" customWidth="1"/>
    <col min="2323" max="2323" width="5.5703125" style="6" customWidth="1"/>
    <col min="2324" max="2324" width="6" style="6" customWidth="1"/>
    <col min="2325" max="2325" width="5.5703125" style="6" customWidth="1"/>
    <col min="2326" max="2343" width="5.7109375" style="6" customWidth="1"/>
    <col min="2344" max="2564" width="8.85546875" style="6"/>
    <col min="2565" max="2565" width="29.28515625" style="6" customWidth="1"/>
    <col min="2566" max="2568" width="5.7109375" style="6" customWidth="1"/>
    <col min="2569" max="2569" width="5.5703125" style="6" customWidth="1"/>
    <col min="2570" max="2570" width="5.7109375" style="6" customWidth="1"/>
    <col min="2571" max="2571" width="5.5703125" style="6" customWidth="1"/>
    <col min="2572" max="2572" width="5.7109375" style="6" customWidth="1"/>
    <col min="2573" max="2573" width="5.5703125" style="6" customWidth="1"/>
    <col min="2574" max="2574" width="5.7109375" style="6" customWidth="1"/>
    <col min="2575" max="2575" width="5.5703125" style="6" customWidth="1"/>
    <col min="2576" max="2576" width="6" style="6" customWidth="1"/>
    <col min="2577" max="2577" width="5.5703125" style="6" customWidth="1"/>
    <col min="2578" max="2578" width="6" style="6" customWidth="1"/>
    <col min="2579" max="2579" width="5.5703125" style="6" customWidth="1"/>
    <col min="2580" max="2580" width="6" style="6" customWidth="1"/>
    <col min="2581" max="2581" width="5.5703125" style="6" customWidth="1"/>
    <col min="2582" max="2599" width="5.7109375" style="6" customWidth="1"/>
    <col min="2600" max="2820" width="8.85546875" style="6"/>
    <col min="2821" max="2821" width="29.28515625" style="6" customWidth="1"/>
    <col min="2822" max="2824" width="5.7109375" style="6" customWidth="1"/>
    <col min="2825" max="2825" width="5.5703125" style="6" customWidth="1"/>
    <col min="2826" max="2826" width="5.7109375" style="6" customWidth="1"/>
    <col min="2827" max="2827" width="5.5703125" style="6" customWidth="1"/>
    <col min="2828" max="2828" width="5.7109375" style="6" customWidth="1"/>
    <col min="2829" max="2829" width="5.5703125" style="6" customWidth="1"/>
    <col min="2830" max="2830" width="5.7109375" style="6" customWidth="1"/>
    <col min="2831" max="2831" width="5.5703125" style="6" customWidth="1"/>
    <col min="2832" max="2832" width="6" style="6" customWidth="1"/>
    <col min="2833" max="2833" width="5.5703125" style="6" customWidth="1"/>
    <col min="2834" max="2834" width="6" style="6" customWidth="1"/>
    <col min="2835" max="2835" width="5.5703125" style="6" customWidth="1"/>
    <col min="2836" max="2836" width="6" style="6" customWidth="1"/>
    <col min="2837" max="2837" width="5.5703125" style="6" customWidth="1"/>
    <col min="2838" max="2855" width="5.7109375" style="6" customWidth="1"/>
    <col min="2856" max="3076" width="8.85546875" style="6"/>
    <col min="3077" max="3077" width="29.28515625" style="6" customWidth="1"/>
    <col min="3078" max="3080" width="5.7109375" style="6" customWidth="1"/>
    <col min="3081" max="3081" width="5.5703125" style="6" customWidth="1"/>
    <col min="3082" max="3082" width="5.7109375" style="6" customWidth="1"/>
    <col min="3083" max="3083" width="5.5703125" style="6" customWidth="1"/>
    <col min="3084" max="3084" width="5.7109375" style="6" customWidth="1"/>
    <col min="3085" max="3085" width="5.5703125" style="6" customWidth="1"/>
    <col min="3086" max="3086" width="5.7109375" style="6" customWidth="1"/>
    <col min="3087" max="3087" width="5.5703125" style="6" customWidth="1"/>
    <col min="3088" max="3088" width="6" style="6" customWidth="1"/>
    <col min="3089" max="3089" width="5.5703125" style="6" customWidth="1"/>
    <col min="3090" max="3090" width="6" style="6" customWidth="1"/>
    <col min="3091" max="3091" width="5.5703125" style="6" customWidth="1"/>
    <col min="3092" max="3092" width="6" style="6" customWidth="1"/>
    <col min="3093" max="3093" width="5.5703125" style="6" customWidth="1"/>
    <col min="3094" max="3111" width="5.7109375" style="6" customWidth="1"/>
    <col min="3112" max="3332" width="8.85546875" style="6"/>
    <col min="3333" max="3333" width="29.28515625" style="6" customWidth="1"/>
    <col min="3334" max="3336" width="5.7109375" style="6" customWidth="1"/>
    <col min="3337" max="3337" width="5.5703125" style="6" customWidth="1"/>
    <col min="3338" max="3338" width="5.7109375" style="6" customWidth="1"/>
    <col min="3339" max="3339" width="5.5703125" style="6" customWidth="1"/>
    <col min="3340" max="3340" width="5.7109375" style="6" customWidth="1"/>
    <col min="3341" max="3341" width="5.5703125" style="6" customWidth="1"/>
    <col min="3342" max="3342" width="5.7109375" style="6" customWidth="1"/>
    <col min="3343" max="3343" width="5.5703125" style="6" customWidth="1"/>
    <col min="3344" max="3344" width="6" style="6" customWidth="1"/>
    <col min="3345" max="3345" width="5.5703125" style="6" customWidth="1"/>
    <col min="3346" max="3346" width="6" style="6" customWidth="1"/>
    <col min="3347" max="3347" width="5.5703125" style="6" customWidth="1"/>
    <col min="3348" max="3348" width="6" style="6" customWidth="1"/>
    <col min="3349" max="3349" width="5.5703125" style="6" customWidth="1"/>
    <col min="3350" max="3367" width="5.7109375" style="6" customWidth="1"/>
    <col min="3368" max="3588" width="8.85546875" style="6"/>
    <col min="3589" max="3589" width="29.28515625" style="6" customWidth="1"/>
    <col min="3590" max="3592" width="5.7109375" style="6" customWidth="1"/>
    <col min="3593" max="3593" width="5.5703125" style="6" customWidth="1"/>
    <col min="3594" max="3594" width="5.7109375" style="6" customWidth="1"/>
    <col min="3595" max="3595" width="5.5703125" style="6" customWidth="1"/>
    <col min="3596" max="3596" width="5.7109375" style="6" customWidth="1"/>
    <col min="3597" max="3597" width="5.5703125" style="6" customWidth="1"/>
    <col min="3598" max="3598" width="5.7109375" style="6" customWidth="1"/>
    <col min="3599" max="3599" width="5.5703125" style="6" customWidth="1"/>
    <col min="3600" max="3600" width="6" style="6" customWidth="1"/>
    <col min="3601" max="3601" width="5.5703125" style="6" customWidth="1"/>
    <col min="3602" max="3602" width="6" style="6" customWidth="1"/>
    <col min="3603" max="3603" width="5.5703125" style="6" customWidth="1"/>
    <col min="3604" max="3604" width="6" style="6" customWidth="1"/>
    <col min="3605" max="3605" width="5.5703125" style="6" customWidth="1"/>
    <col min="3606" max="3623" width="5.7109375" style="6" customWidth="1"/>
    <col min="3624" max="3844" width="8.85546875" style="6"/>
    <col min="3845" max="3845" width="29.28515625" style="6" customWidth="1"/>
    <col min="3846" max="3848" width="5.7109375" style="6" customWidth="1"/>
    <col min="3849" max="3849" width="5.5703125" style="6" customWidth="1"/>
    <col min="3850" max="3850" width="5.7109375" style="6" customWidth="1"/>
    <col min="3851" max="3851" width="5.5703125" style="6" customWidth="1"/>
    <col min="3852" max="3852" width="5.7109375" style="6" customWidth="1"/>
    <col min="3853" max="3853" width="5.5703125" style="6" customWidth="1"/>
    <col min="3854" max="3854" width="5.7109375" style="6" customWidth="1"/>
    <col min="3855" max="3855" width="5.5703125" style="6" customWidth="1"/>
    <col min="3856" max="3856" width="6" style="6" customWidth="1"/>
    <col min="3857" max="3857" width="5.5703125" style="6" customWidth="1"/>
    <col min="3858" max="3858" width="6" style="6" customWidth="1"/>
    <col min="3859" max="3859" width="5.5703125" style="6" customWidth="1"/>
    <col min="3860" max="3860" width="6" style="6" customWidth="1"/>
    <col min="3861" max="3861" width="5.5703125" style="6" customWidth="1"/>
    <col min="3862" max="3879" width="5.7109375" style="6" customWidth="1"/>
    <col min="3880" max="4100" width="8.85546875" style="6"/>
    <col min="4101" max="4101" width="29.28515625" style="6" customWidth="1"/>
    <col min="4102" max="4104" width="5.7109375" style="6" customWidth="1"/>
    <col min="4105" max="4105" width="5.5703125" style="6" customWidth="1"/>
    <col min="4106" max="4106" width="5.7109375" style="6" customWidth="1"/>
    <col min="4107" max="4107" width="5.5703125" style="6" customWidth="1"/>
    <col min="4108" max="4108" width="5.7109375" style="6" customWidth="1"/>
    <col min="4109" max="4109" width="5.5703125" style="6" customWidth="1"/>
    <col min="4110" max="4110" width="5.7109375" style="6" customWidth="1"/>
    <col min="4111" max="4111" width="5.5703125" style="6" customWidth="1"/>
    <col min="4112" max="4112" width="6" style="6" customWidth="1"/>
    <col min="4113" max="4113" width="5.5703125" style="6" customWidth="1"/>
    <col min="4114" max="4114" width="6" style="6" customWidth="1"/>
    <col min="4115" max="4115" width="5.5703125" style="6" customWidth="1"/>
    <col min="4116" max="4116" width="6" style="6" customWidth="1"/>
    <col min="4117" max="4117" width="5.5703125" style="6" customWidth="1"/>
    <col min="4118" max="4135" width="5.7109375" style="6" customWidth="1"/>
    <col min="4136" max="4356" width="8.85546875" style="6"/>
    <col min="4357" max="4357" width="29.28515625" style="6" customWidth="1"/>
    <col min="4358" max="4360" width="5.7109375" style="6" customWidth="1"/>
    <col min="4361" max="4361" width="5.5703125" style="6" customWidth="1"/>
    <col min="4362" max="4362" width="5.7109375" style="6" customWidth="1"/>
    <col min="4363" max="4363" width="5.5703125" style="6" customWidth="1"/>
    <col min="4364" max="4364" width="5.7109375" style="6" customWidth="1"/>
    <col min="4365" max="4365" width="5.5703125" style="6" customWidth="1"/>
    <col min="4366" max="4366" width="5.7109375" style="6" customWidth="1"/>
    <col min="4367" max="4367" width="5.5703125" style="6" customWidth="1"/>
    <col min="4368" max="4368" width="6" style="6" customWidth="1"/>
    <col min="4369" max="4369" width="5.5703125" style="6" customWidth="1"/>
    <col min="4370" max="4370" width="6" style="6" customWidth="1"/>
    <col min="4371" max="4371" width="5.5703125" style="6" customWidth="1"/>
    <col min="4372" max="4372" width="6" style="6" customWidth="1"/>
    <col min="4373" max="4373" width="5.5703125" style="6" customWidth="1"/>
    <col min="4374" max="4391" width="5.7109375" style="6" customWidth="1"/>
    <col min="4392" max="4612" width="8.85546875" style="6"/>
    <col min="4613" max="4613" width="29.28515625" style="6" customWidth="1"/>
    <col min="4614" max="4616" width="5.7109375" style="6" customWidth="1"/>
    <col min="4617" max="4617" width="5.5703125" style="6" customWidth="1"/>
    <col min="4618" max="4618" width="5.7109375" style="6" customWidth="1"/>
    <col min="4619" max="4619" width="5.5703125" style="6" customWidth="1"/>
    <col min="4620" max="4620" width="5.7109375" style="6" customWidth="1"/>
    <col min="4621" max="4621" width="5.5703125" style="6" customWidth="1"/>
    <col min="4622" max="4622" width="5.7109375" style="6" customWidth="1"/>
    <col min="4623" max="4623" width="5.5703125" style="6" customWidth="1"/>
    <col min="4624" max="4624" width="6" style="6" customWidth="1"/>
    <col min="4625" max="4625" width="5.5703125" style="6" customWidth="1"/>
    <col min="4626" max="4626" width="6" style="6" customWidth="1"/>
    <col min="4627" max="4627" width="5.5703125" style="6" customWidth="1"/>
    <col min="4628" max="4628" width="6" style="6" customWidth="1"/>
    <col min="4629" max="4629" width="5.5703125" style="6" customWidth="1"/>
    <col min="4630" max="4647" width="5.7109375" style="6" customWidth="1"/>
    <col min="4648" max="4868" width="8.85546875" style="6"/>
    <col min="4869" max="4869" width="29.28515625" style="6" customWidth="1"/>
    <col min="4870" max="4872" width="5.7109375" style="6" customWidth="1"/>
    <col min="4873" max="4873" width="5.5703125" style="6" customWidth="1"/>
    <col min="4874" max="4874" width="5.7109375" style="6" customWidth="1"/>
    <col min="4875" max="4875" width="5.5703125" style="6" customWidth="1"/>
    <col min="4876" max="4876" width="5.7109375" style="6" customWidth="1"/>
    <col min="4877" max="4877" width="5.5703125" style="6" customWidth="1"/>
    <col min="4878" max="4878" width="5.7109375" style="6" customWidth="1"/>
    <col min="4879" max="4879" width="5.5703125" style="6" customWidth="1"/>
    <col min="4880" max="4880" width="6" style="6" customWidth="1"/>
    <col min="4881" max="4881" width="5.5703125" style="6" customWidth="1"/>
    <col min="4882" max="4882" width="6" style="6" customWidth="1"/>
    <col min="4883" max="4883" width="5.5703125" style="6" customWidth="1"/>
    <col min="4884" max="4884" width="6" style="6" customWidth="1"/>
    <col min="4885" max="4885" width="5.5703125" style="6" customWidth="1"/>
    <col min="4886" max="4903" width="5.7109375" style="6" customWidth="1"/>
    <col min="4904" max="5124" width="8.85546875" style="6"/>
    <col min="5125" max="5125" width="29.28515625" style="6" customWidth="1"/>
    <col min="5126" max="5128" width="5.7109375" style="6" customWidth="1"/>
    <col min="5129" max="5129" width="5.5703125" style="6" customWidth="1"/>
    <col min="5130" max="5130" width="5.7109375" style="6" customWidth="1"/>
    <col min="5131" max="5131" width="5.5703125" style="6" customWidth="1"/>
    <col min="5132" max="5132" width="5.7109375" style="6" customWidth="1"/>
    <col min="5133" max="5133" width="5.5703125" style="6" customWidth="1"/>
    <col min="5134" max="5134" width="5.7109375" style="6" customWidth="1"/>
    <col min="5135" max="5135" width="5.5703125" style="6" customWidth="1"/>
    <col min="5136" max="5136" width="6" style="6" customWidth="1"/>
    <col min="5137" max="5137" width="5.5703125" style="6" customWidth="1"/>
    <col min="5138" max="5138" width="6" style="6" customWidth="1"/>
    <col min="5139" max="5139" width="5.5703125" style="6" customWidth="1"/>
    <col min="5140" max="5140" width="6" style="6" customWidth="1"/>
    <col min="5141" max="5141" width="5.5703125" style="6" customWidth="1"/>
    <col min="5142" max="5159" width="5.7109375" style="6" customWidth="1"/>
    <col min="5160" max="5380" width="8.85546875" style="6"/>
    <col min="5381" max="5381" width="29.28515625" style="6" customWidth="1"/>
    <col min="5382" max="5384" width="5.7109375" style="6" customWidth="1"/>
    <col min="5385" max="5385" width="5.5703125" style="6" customWidth="1"/>
    <col min="5386" max="5386" width="5.7109375" style="6" customWidth="1"/>
    <col min="5387" max="5387" width="5.5703125" style="6" customWidth="1"/>
    <col min="5388" max="5388" width="5.7109375" style="6" customWidth="1"/>
    <col min="5389" max="5389" width="5.5703125" style="6" customWidth="1"/>
    <col min="5390" max="5390" width="5.7109375" style="6" customWidth="1"/>
    <col min="5391" max="5391" width="5.5703125" style="6" customWidth="1"/>
    <col min="5392" max="5392" width="6" style="6" customWidth="1"/>
    <col min="5393" max="5393" width="5.5703125" style="6" customWidth="1"/>
    <col min="5394" max="5394" width="6" style="6" customWidth="1"/>
    <col min="5395" max="5395" width="5.5703125" style="6" customWidth="1"/>
    <col min="5396" max="5396" width="6" style="6" customWidth="1"/>
    <col min="5397" max="5397" width="5.5703125" style="6" customWidth="1"/>
    <col min="5398" max="5415" width="5.7109375" style="6" customWidth="1"/>
    <col min="5416" max="5636" width="8.85546875" style="6"/>
    <col min="5637" max="5637" width="29.28515625" style="6" customWidth="1"/>
    <col min="5638" max="5640" width="5.7109375" style="6" customWidth="1"/>
    <col min="5641" max="5641" width="5.5703125" style="6" customWidth="1"/>
    <col min="5642" max="5642" width="5.7109375" style="6" customWidth="1"/>
    <col min="5643" max="5643" width="5.5703125" style="6" customWidth="1"/>
    <col min="5644" max="5644" width="5.7109375" style="6" customWidth="1"/>
    <col min="5645" max="5645" width="5.5703125" style="6" customWidth="1"/>
    <col min="5646" max="5646" width="5.7109375" style="6" customWidth="1"/>
    <col min="5647" max="5647" width="5.5703125" style="6" customWidth="1"/>
    <col min="5648" max="5648" width="6" style="6" customWidth="1"/>
    <col min="5649" max="5649" width="5.5703125" style="6" customWidth="1"/>
    <col min="5650" max="5650" width="6" style="6" customWidth="1"/>
    <col min="5651" max="5651" width="5.5703125" style="6" customWidth="1"/>
    <col min="5652" max="5652" width="6" style="6" customWidth="1"/>
    <col min="5653" max="5653" width="5.5703125" style="6" customWidth="1"/>
    <col min="5654" max="5671" width="5.7109375" style="6" customWidth="1"/>
    <col min="5672" max="5892" width="8.85546875" style="6"/>
    <col min="5893" max="5893" width="29.28515625" style="6" customWidth="1"/>
    <col min="5894" max="5896" width="5.7109375" style="6" customWidth="1"/>
    <col min="5897" max="5897" width="5.5703125" style="6" customWidth="1"/>
    <col min="5898" max="5898" width="5.7109375" style="6" customWidth="1"/>
    <col min="5899" max="5899" width="5.5703125" style="6" customWidth="1"/>
    <col min="5900" max="5900" width="5.7109375" style="6" customWidth="1"/>
    <col min="5901" max="5901" width="5.5703125" style="6" customWidth="1"/>
    <col min="5902" max="5902" width="5.7109375" style="6" customWidth="1"/>
    <col min="5903" max="5903" width="5.5703125" style="6" customWidth="1"/>
    <col min="5904" max="5904" width="6" style="6" customWidth="1"/>
    <col min="5905" max="5905" width="5.5703125" style="6" customWidth="1"/>
    <col min="5906" max="5906" width="6" style="6" customWidth="1"/>
    <col min="5907" max="5907" width="5.5703125" style="6" customWidth="1"/>
    <col min="5908" max="5908" width="6" style="6" customWidth="1"/>
    <col min="5909" max="5909" width="5.5703125" style="6" customWidth="1"/>
    <col min="5910" max="5927" width="5.7109375" style="6" customWidth="1"/>
    <col min="5928" max="6148" width="8.85546875" style="6"/>
    <col min="6149" max="6149" width="29.28515625" style="6" customWidth="1"/>
    <col min="6150" max="6152" width="5.7109375" style="6" customWidth="1"/>
    <col min="6153" max="6153" width="5.5703125" style="6" customWidth="1"/>
    <col min="6154" max="6154" width="5.7109375" style="6" customWidth="1"/>
    <col min="6155" max="6155" width="5.5703125" style="6" customWidth="1"/>
    <col min="6156" max="6156" width="5.7109375" style="6" customWidth="1"/>
    <col min="6157" max="6157" width="5.5703125" style="6" customWidth="1"/>
    <col min="6158" max="6158" width="5.7109375" style="6" customWidth="1"/>
    <col min="6159" max="6159" width="5.5703125" style="6" customWidth="1"/>
    <col min="6160" max="6160" width="6" style="6" customWidth="1"/>
    <col min="6161" max="6161" width="5.5703125" style="6" customWidth="1"/>
    <col min="6162" max="6162" width="6" style="6" customWidth="1"/>
    <col min="6163" max="6163" width="5.5703125" style="6" customWidth="1"/>
    <col min="6164" max="6164" width="6" style="6" customWidth="1"/>
    <col min="6165" max="6165" width="5.5703125" style="6" customWidth="1"/>
    <col min="6166" max="6183" width="5.7109375" style="6" customWidth="1"/>
    <col min="6184" max="6404" width="8.85546875" style="6"/>
    <col min="6405" max="6405" width="29.28515625" style="6" customWidth="1"/>
    <col min="6406" max="6408" width="5.7109375" style="6" customWidth="1"/>
    <col min="6409" max="6409" width="5.5703125" style="6" customWidth="1"/>
    <col min="6410" max="6410" width="5.7109375" style="6" customWidth="1"/>
    <col min="6411" max="6411" width="5.5703125" style="6" customWidth="1"/>
    <col min="6412" max="6412" width="5.7109375" style="6" customWidth="1"/>
    <col min="6413" max="6413" width="5.5703125" style="6" customWidth="1"/>
    <col min="6414" max="6414" width="5.7109375" style="6" customWidth="1"/>
    <col min="6415" max="6415" width="5.5703125" style="6" customWidth="1"/>
    <col min="6416" max="6416" width="6" style="6" customWidth="1"/>
    <col min="6417" max="6417" width="5.5703125" style="6" customWidth="1"/>
    <col min="6418" max="6418" width="6" style="6" customWidth="1"/>
    <col min="6419" max="6419" width="5.5703125" style="6" customWidth="1"/>
    <col min="6420" max="6420" width="6" style="6" customWidth="1"/>
    <col min="6421" max="6421" width="5.5703125" style="6" customWidth="1"/>
    <col min="6422" max="6439" width="5.7109375" style="6" customWidth="1"/>
    <col min="6440" max="6660" width="8.85546875" style="6"/>
    <col min="6661" max="6661" width="29.28515625" style="6" customWidth="1"/>
    <col min="6662" max="6664" width="5.7109375" style="6" customWidth="1"/>
    <col min="6665" max="6665" width="5.5703125" style="6" customWidth="1"/>
    <col min="6666" max="6666" width="5.7109375" style="6" customWidth="1"/>
    <col min="6667" max="6667" width="5.5703125" style="6" customWidth="1"/>
    <col min="6668" max="6668" width="5.7109375" style="6" customWidth="1"/>
    <col min="6669" max="6669" width="5.5703125" style="6" customWidth="1"/>
    <col min="6670" max="6670" width="5.7109375" style="6" customWidth="1"/>
    <col min="6671" max="6671" width="5.5703125" style="6" customWidth="1"/>
    <col min="6672" max="6672" width="6" style="6" customWidth="1"/>
    <col min="6673" max="6673" width="5.5703125" style="6" customWidth="1"/>
    <col min="6674" max="6674" width="6" style="6" customWidth="1"/>
    <col min="6675" max="6675" width="5.5703125" style="6" customWidth="1"/>
    <col min="6676" max="6676" width="6" style="6" customWidth="1"/>
    <col min="6677" max="6677" width="5.5703125" style="6" customWidth="1"/>
    <col min="6678" max="6695" width="5.7109375" style="6" customWidth="1"/>
    <col min="6696" max="6916" width="8.85546875" style="6"/>
    <col min="6917" max="6917" width="29.28515625" style="6" customWidth="1"/>
    <col min="6918" max="6920" width="5.7109375" style="6" customWidth="1"/>
    <col min="6921" max="6921" width="5.5703125" style="6" customWidth="1"/>
    <col min="6922" max="6922" width="5.7109375" style="6" customWidth="1"/>
    <col min="6923" max="6923" width="5.5703125" style="6" customWidth="1"/>
    <col min="6924" max="6924" width="5.7109375" style="6" customWidth="1"/>
    <col min="6925" max="6925" width="5.5703125" style="6" customWidth="1"/>
    <col min="6926" max="6926" width="5.7109375" style="6" customWidth="1"/>
    <col min="6927" max="6927" width="5.5703125" style="6" customWidth="1"/>
    <col min="6928" max="6928" width="6" style="6" customWidth="1"/>
    <col min="6929" max="6929" width="5.5703125" style="6" customWidth="1"/>
    <col min="6930" max="6930" width="6" style="6" customWidth="1"/>
    <col min="6931" max="6931" width="5.5703125" style="6" customWidth="1"/>
    <col min="6932" max="6932" width="6" style="6" customWidth="1"/>
    <col min="6933" max="6933" width="5.5703125" style="6" customWidth="1"/>
    <col min="6934" max="6951" width="5.7109375" style="6" customWidth="1"/>
    <col min="6952" max="7172" width="8.85546875" style="6"/>
    <col min="7173" max="7173" width="29.28515625" style="6" customWidth="1"/>
    <col min="7174" max="7176" width="5.7109375" style="6" customWidth="1"/>
    <col min="7177" max="7177" width="5.5703125" style="6" customWidth="1"/>
    <col min="7178" max="7178" width="5.7109375" style="6" customWidth="1"/>
    <col min="7179" max="7179" width="5.5703125" style="6" customWidth="1"/>
    <col min="7180" max="7180" width="5.7109375" style="6" customWidth="1"/>
    <col min="7181" max="7181" width="5.5703125" style="6" customWidth="1"/>
    <col min="7182" max="7182" width="5.7109375" style="6" customWidth="1"/>
    <col min="7183" max="7183" width="5.5703125" style="6" customWidth="1"/>
    <col min="7184" max="7184" width="6" style="6" customWidth="1"/>
    <col min="7185" max="7185" width="5.5703125" style="6" customWidth="1"/>
    <col min="7186" max="7186" width="6" style="6" customWidth="1"/>
    <col min="7187" max="7187" width="5.5703125" style="6" customWidth="1"/>
    <col min="7188" max="7188" width="6" style="6" customWidth="1"/>
    <col min="7189" max="7189" width="5.5703125" style="6" customWidth="1"/>
    <col min="7190" max="7207" width="5.7109375" style="6" customWidth="1"/>
    <col min="7208" max="7428" width="8.85546875" style="6"/>
    <col min="7429" max="7429" width="29.28515625" style="6" customWidth="1"/>
    <col min="7430" max="7432" width="5.7109375" style="6" customWidth="1"/>
    <col min="7433" max="7433" width="5.5703125" style="6" customWidth="1"/>
    <col min="7434" max="7434" width="5.7109375" style="6" customWidth="1"/>
    <col min="7435" max="7435" width="5.5703125" style="6" customWidth="1"/>
    <col min="7436" max="7436" width="5.7109375" style="6" customWidth="1"/>
    <col min="7437" max="7437" width="5.5703125" style="6" customWidth="1"/>
    <col min="7438" max="7438" width="5.7109375" style="6" customWidth="1"/>
    <col min="7439" max="7439" width="5.5703125" style="6" customWidth="1"/>
    <col min="7440" max="7440" width="6" style="6" customWidth="1"/>
    <col min="7441" max="7441" width="5.5703125" style="6" customWidth="1"/>
    <col min="7442" max="7442" width="6" style="6" customWidth="1"/>
    <col min="7443" max="7443" width="5.5703125" style="6" customWidth="1"/>
    <col min="7444" max="7444" width="6" style="6" customWidth="1"/>
    <col min="7445" max="7445" width="5.5703125" style="6" customWidth="1"/>
    <col min="7446" max="7463" width="5.7109375" style="6" customWidth="1"/>
    <col min="7464" max="7684" width="8.85546875" style="6"/>
    <col min="7685" max="7685" width="29.28515625" style="6" customWidth="1"/>
    <col min="7686" max="7688" width="5.7109375" style="6" customWidth="1"/>
    <col min="7689" max="7689" width="5.5703125" style="6" customWidth="1"/>
    <col min="7690" max="7690" width="5.7109375" style="6" customWidth="1"/>
    <col min="7691" max="7691" width="5.5703125" style="6" customWidth="1"/>
    <col min="7692" max="7692" width="5.7109375" style="6" customWidth="1"/>
    <col min="7693" max="7693" width="5.5703125" style="6" customWidth="1"/>
    <col min="7694" max="7694" width="5.7109375" style="6" customWidth="1"/>
    <col min="7695" max="7695" width="5.5703125" style="6" customWidth="1"/>
    <col min="7696" max="7696" width="6" style="6" customWidth="1"/>
    <col min="7697" max="7697" width="5.5703125" style="6" customWidth="1"/>
    <col min="7698" max="7698" width="6" style="6" customWidth="1"/>
    <col min="7699" max="7699" width="5.5703125" style="6" customWidth="1"/>
    <col min="7700" max="7700" width="6" style="6" customWidth="1"/>
    <col min="7701" max="7701" width="5.5703125" style="6" customWidth="1"/>
    <col min="7702" max="7719" width="5.7109375" style="6" customWidth="1"/>
    <col min="7720" max="7940" width="8.85546875" style="6"/>
    <col min="7941" max="7941" width="29.28515625" style="6" customWidth="1"/>
    <col min="7942" max="7944" width="5.7109375" style="6" customWidth="1"/>
    <col min="7945" max="7945" width="5.5703125" style="6" customWidth="1"/>
    <col min="7946" max="7946" width="5.7109375" style="6" customWidth="1"/>
    <col min="7947" max="7947" width="5.5703125" style="6" customWidth="1"/>
    <col min="7948" max="7948" width="5.7109375" style="6" customWidth="1"/>
    <col min="7949" max="7949" width="5.5703125" style="6" customWidth="1"/>
    <col min="7950" max="7950" width="5.7109375" style="6" customWidth="1"/>
    <col min="7951" max="7951" width="5.5703125" style="6" customWidth="1"/>
    <col min="7952" max="7952" width="6" style="6" customWidth="1"/>
    <col min="7953" max="7953" width="5.5703125" style="6" customWidth="1"/>
    <col min="7954" max="7954" width="6" style="6" customWidth="1"/>
    <col min="7955" max="7955" width="5.5703125" style="6" customWidth="1"/>
    <col min="7956" max="7956" width="6" style="6" customWidth="1"/>
    <col min="7957" max="7957" width="5.5703125" style="6" customWidth="1"/>
    <col min="7958" max="7975" width="5.7109375" style="6" customWidth="1"/>
    <col min="7976" max="8196" width="8.85546875" style="6"/>
    <col min="8197" max="8197" width="29.28515625" style="6" customWidth="1"/>
    <col min="8198" max="8200" width="5.7109375" style="6" customWidth="1"/>
    <col min="8201" max="8201" width="5.5703125" style="6" customWidth="1"/>
    <col min="8202" max="8202" width="5.7109375" style="6" customWidth="1"/>
    <col min="8203" max="8203" width="5.5703125" style="6" customWidth="1"/>
    <col min="8204" max="8204" width="5.7109375" style="6" customWidth="1"/>
    <col min="8205" max="8205" width="5.5703125" style="6" customWidth="1"/>
    <col min="8206" max="8206" width="5.7109375" style="6" customWidth="1"/>
    <col min="8207" max="8207" width="5.5703125" style="6" customWidth="1"/>
    <col min="8208" max="8208" width="6" style="6" customWidth="1"/>
    <col min="8209" max="8209" width="5.5703125" style="6" customWidth="1"/>
    <col min="8210" max="8210" width="6" style="6" customWidth="1"/>
    <col min="8211" max="8211" width="5.5703125" style="6" customWidth="1"/>
    <col min="8212" max="8212" width="6" style="6" customWidth="1"/>
    <col min="8213" max="8213" width="5.5703125" style="6" customWidth="1"/>
    <col min="8214" max="8231" width="5.7109375" style="6" customWidth="1"/>
    <col min="8232" max="8452" width="8.85546875" style="6"/>
    <col min="8453" max="8453" width="29.28515625" style="6" customWidth="1"/>
    <col min="8454" max="8456" width="5.7109375" style="6" customWidth="1"/>
    <col min="8457" max="8457" width="5.5703125" style="6" customWidth="1"/>
    <col min="8458" max="8458" width="5.7109375" style="6" customWidth="1"/>
    <col min="8459" max="8459" width="5.5703125" style="6" customWidth="1"/>
    <col min="8460" max="8460" width="5.7109375" style="6" customWidth="1"/>
    <col min="8461" max="8461" width="5.5703125" style="6" customWidth="1"/>
    <col min="8462" max="8462" width="5.7109375" style="6" customWidth="1"/>
    <col min="8463" max="8463" width="5.5703125" style="6" customWidth="1"/>
    <col min="8464" max="8464" width="6" style="6" customWidth="1"/>
    <col min="8465" max="8465" width="5.5703125" style="6" customWidth="1"/>
    <col min="8466" max="8466" width="6" style="6" customWidth="1"/>
    <col min="8467" max="8467" width="5.5703125" style="6" customWidth="1"/>
    <col min="8468" max="8468" width="6" style="6" customWidth="1"/>
    <col min="8469" max="8469" width="5.5703125" style="6" customWidth="1"/>
    <col min="8470" max="8487" width="5.7109375" style="6" customWidth="1"/>
    <col min="8488" max="8708" width="8.85546875" style="6"/>
    <col min="8709" max="8709" width="29.28515625" style="6" customWidth="1"/>
    <col min="8710" max="8712" width="5.7109375" style="6" customWidth="1"/>
    <col min="8713" max="8713" width="5.5703125" style="6" customWidth="1"/>
    <col min="8714" max="8714" width="5.7109375" style="6" customWidth="1"/>
    <col min="8715" max="8715" width="5.5703125" style="6" customWidth="1"/>
    <col min="8716" max="8716" width="5.7109375" style="6" customWidth="1"/>
    <col min="8717" max="8717" width="5.5703125" style="6" customWidth="1"/>
    <col min="8718" max="8718" width="5.7109375" style="6" customWidth="1"/>
    <col min="8719" max="8719" width="5.5703125" style="6" customWidth="1"/>
    <col min="8720" max="8720" width="6" style="6" customWidth="1"/>
    <col min="8721" max="8721" width="5.5703125" style="6" customWidth="1"/>
    <col min="8722" max="8722" width="6" style="6" customWidth="1"/>
    <col min="8723" max="8723" width="5.5703125" style="6" customWidth="1"/>
    <col min="8724" max="8724" width="6" style="6" customWidth="1"/>
    <col min="8725" max="8725" width="5.5703125" style="6" customWidth="1"/>
    <col min="8726" max="8743" width="5.7109375" style="6" customWidth="1"/>
    <col min="8744" max="8964" width="8.85546875" style="6"/>
    <col min="8965" max="8965" width="29.28515625" style="6" customWidth="1"/>
    <col min="8966" max="8968" width="5.7109375" style="6" customWidth="1"/>
    <col min="8969" max="8969" width="5.5703125" style="6" customWidth="1"/>
    <col min="8970" max="8970" width="5.7109375" style="6" customWidth="1"/>
    <col min="8971" max="8971" width="5.5703125" style="6" customWidth="1"/>
    <col min="8972" max="8972" width="5.7109375" style="6" customWidth="1"/>
    <col min="8973" max="8973" width="5.5703125" style="6" customWidth="1"/>
    <col min="8974" max="8974" width="5.7109375" style="6" customWidth="1"/>
    <col min="8975" max="8975" width="5.5703125" style="6" customWidth="1"/>
    <col min="8976" max="8976" width="6" style="6" customWidth="1"/>
    <col min="8977" max="8977" width="5.5703125" style="6" customWidth="1"/>
    <col min="8978" max="8978" width="6" style="6" customWidth="1"/>
    <col min="8979" max="8979" width="5.5703125" style="6" customWidth="1"/>
    <col min="8980" max="8980" width="6" style="6" customWidth="1"/>
    <col min="8981" max="8981" width="5.5703125" style="6" customWidth="1"/>
    <col min="8982" max="8999" width="5.7109375" style="6" customWidth="1"/>
    <col min="9000" max="9220" width="8.85546875" style="6"/>
    <col min="9221" max="9221" width="29.28515625" style="6" customWidth="1"/>
    <col min="9222" max="9224" width="5.7109375" style="6" customWidth="1"/>
    <col min="9225" max="9225" width="5.5703125" style="6" customWidth="1"/>
    <col min="9226" max="9226" width="5.7109375" style="6" customWidth="1"/>
    <col min="9227" max="9227" width="5.5703125" style="6" customWidth="1"/>
    <col min="9228" max="9228" width="5.7109375" style="6" customWidth="1"/>
    <col min="9229" max="9229" width="5.5703125" style="6" customWidth="1"/>
    <col min="9230" max="9230" width="5.7109375" style="6" customWidth="1"/>
    <col min="9231" max="9231" width="5.5703125" style="6" customWidth="1"/>
    <col min="9232" max="9232" width="6" style="6" customWidth="1"/>
    <col min="9233" max="9233" width="5.5703125" style="6" customWidth="1"/>
    <col min="9234" max="9234" width="6" style="6" customWidth="1"/>
    <col min="9235" max="9235" width="5.5703125" style="6" customWidth="1"/>
    <col min="9236" max="9236" width="6" style="6" customWidth="1"/>
    <col min="9237" max="9237" width="5.5703125" style="6" customWidth="1"/>
    <col min="9238" max="9255" width="5.7109375" style="6" customWidth="1"/>
    <col min="9256" max="9476" width="8.85546875" style="6"/>
    <col min="9477" max="9477" width="29.28515625" style="6" customWidth="1"/>
    <col min="9478" max="9480" width="5.7109375" style="6" customWidth="1"/>
    <col min="9481" max="9481" width="5.5703125" style="6" customWidth="1"/>
    <col min="9482" max="9482" width="5.7109375" style="6" customWidth="1"/>
    <col min="9483" max="9483" width="5.5703125" style="6" customWidth="1"/>
    <col min="9484" max="9484" width="5.7109375" style="6" customWidth="1"/>
    <col min="9485" max="9485" width="5.5703125" style="6" customWidth="1"/>
    <col min="9486" max="9486" width="5.7109375" style="6" customWidth="1"/>
    <col min="9487" max="9487" width="5.5703125" style="6" customWidth="1"/>
    <col min="9488" max="9488" width="6" style="6" customWidth="1"/>
    <col min="9489" max="9489" width="5.5703125" style="6" customWidth="1"/>
    <col min="9490" max="9490" width="6" style="6" customWidth="1"/>
    <col min="9491" max="9491" width="5.5703125" style="6" customWidth="1"/>
    <col min="9492" max="9492" width="6" style="6" customWidth="1"/>
    <col min="9493" max="9493" width="5.5703125" style="6" customWidth="1"/>
    <col min="9494" max="9511" width="5.7109375" style="6" customWidth="1"/>
    <col min="9512" max="9732" width="8.85546875" style="6"/>
    <col min="9733" max="9733" width="29.28515625" style="6" customWidth="1"/>
    <col min="9734" max="9736" width="5.7109375" style="6" customWidth="1"/>
    <col min="9737" max="9737" width="5.5703125" style="6" customWidth="1"/>
    <col min="9738" max="9738" width="5.7109375" style="6" customWidth="1"/>
    <col min="9739" max="9739" width="5.5703125" style="6" customWidth="1"/>
    <col min="9740" max="9740" width="5.7109375" style="6" customWidth="1"/>
    <col min="9741" max="9741" width="5.5703125" style="6" customWidth="1"/>
    <col min="9742" max="9742" width="5.7109375" style="6" customWidth="1"/>
    <col min="9743" max="9743" width="5.5703125" style="6" customWidth="1"/>
    <col min="9744" max="9744" width="6" style="6" customWidth="1"/>
    <col min="9745" max="9745" width="5.5703125" style="6" customWidth="1"/>
    <col min="9746" max="9746" width="6" style="6" customWidth="1"/>
    <col min="9747" max="9747" width="5.5703125" style="6" customWidth="1"/>
    <col min="9748" max="9748" width="6" style="6" customWidth="1"/>
    <col min="9749" max="9749" width="5.5703125" style="6" customWidth="1"/>
    <col min="9750" max="9767" width="5.7109375" style="6" customWidth="1"/>
    <col min="9768" max="9988" width="8.85546875" style="6"/>
    <col min="9989" max="9989" width="29.28515625" style="6" customWidth="1"/>
    <col min="9990" max="9992" width="5.7109375" style="6" customWidth="1"/>
    <col min="9993" max="9993" width="5.5703125" style="6" customWidth="1"/>
    <col min="9994" max="9994" width="5.7109375" style="6" customWidth="1"/>
    <col min="9995" max="9995" width="5.5703125" style="6" customWidth="1"/>
    <col min="9996" max="9996" width="5.7109375" style="6" customWidth="1"/>
    <col min="9997" max="9997" width="5.5703125" style="6" customWidth="1"/>
    <col min="9998" max="9998" width="5.7109375" style="6" customWidth="1"/>
    <col min="9999" max="9999" width="5.5703125" style="6" customWidth="1"/>
    <col min="10000" max="10000" width="6" style="6" customWidth="1"/>
    <col min="10001" max="10001" width="5.5703125" style="6" customWidth="1"/>
    <col min="10002" max="10002" width="6" style="6" customWidth="1"/>
    <col min="10003" max="10003" width="5.5703125" style="6" customWidth="1"/>
    <col min="10004" max="10004" width="6" style="6" customWidth="1"/>
    <col min="10005" max="10005" width="5.5703125" style="6" customWidth="1"/>
    <col min="10006" max="10023" width="5.7109375" style="6" customWidth="1"/>
    <col min="10024" max="10244" width="8.85546875" style="6"/>
    <col min="10245" max="10245" width="29.28515625" style="6" customWidth="1"/>
    <col min="10246" max="10248" width="5.7109375" style="6" customWidth="1"/>
    <col min="10249" max="10249" width="5.5703125" style="6" customWidth="1"/>
    <col min="10250" max="10250" width="5.7109375" style="6" customWidth="1"/>
    <col min="10251" max="10251" width="5.5703125" style="6" customWidth="1"/>
    <col min="10252" max="10252" width="5.7109375" style="6" customWidth="1"/>
    <col min="10253" max="10253" width="5.5703125" style="6" customWidth="1"/>
    <col min="10254" max="10254" width="5.7109375" style="6" customWidth="1"/>
    <col min="10255" max="10255" width="5.5703125" style="6" customWidth="1"/>
    <col min="10256" max="10256" width="6" style="6" customWidth="1"/>
    <col min="10257" max="10257" width="5.5703125" style="6" customWidth="1"/>
    <col min="10258" max="10258" width="6" style="6" customWidth="1"/>
    <col min="10259" max="10259" width="5.5703125" style="6" customWidth="1"/>
    <col min="10260" max="10260" width="6" style="6" customWidth="1"/>
    <col min="10261" max="10261" width="5.5703125" style="6" customWidth="1"/>
    <col min="10262" max="10279" width="5.7109375" style="6" customWidth="1"/>
    <col min="10280" max="10500" width="8.85546875" style="6"/>
    <col min="10501" max="10501" width="29.28515625" style="6" customWidth="1"/>
    <col min="10502" max="10504" width="5.7109375" style="6" customWidth="1"/>
    <col min="10505" max="10505" width="5.5703125" style="6" customWidth="1"/>
    <col min="10506" max="10506" width="5.7109375" style="6" customWidth="1"/>
    <col min="10507" max="10507" width="5.5703125" style="6" customWidth="1"/>
    <col min="10508" max="10508" width="5.7109375" style="6" customWidth="1"/>
    <col min="10509" max="10509" width="5.5703125" style="6" customWidth="1"/>
    <col min="10510" max="10510" width="5.7109375" style="6" customWidth="1"/>
    <col min="10511" max="10511" width="5.5703125" style="6" customWidth="1"/>
    <col min="10512" max="10512" width="6" style="6" customWidth="1"/>
    <col min="10513" max="10513" width="5.5703125" style="6" customWidth="1"/>
    <col min="10514" max="10514" width="6" style="6" customWidth="1"/>
    <col min="10515" max="10515" width="5.5703125" style="6" customWidth="1"/>
    <col min="10516" max="10516" width="6" style="6" customWidth="1"/>
    <col min="10517" max="10517" width="5.5703125" style="6" customWidth="1"/>
    <col min="10518" max="10535" width="5.7109375" style="6" customWidth="1"/>
    <col min="10536" max="10756" width="8.85546875" style="6"/>
    <col min="10757" max="10757" width="29.28515625" style="6" customWidth="1"/>
    <col min="10758" max="10760" width="5.7109375" style="6" customWidth="1"/>
    <col min="10761" max="10761" width="5.5703125" style="6" customWidth="1"/>
    <col min="10762" max="10762" width="5.7109375" style="6" customWidth="1"/>
    <col min="10763" max="10763" width="5.5703125" style="6" customWidth="1"/>
    <col min="10764" max="10764" width="5.7109375" style="6" customWidth="1"/>
    <col min="10765" max="10765" width="5.5703125" style="6" customWidth="1"/>
    <col min="10766" max="10766" width="5.7109375" style="6" customWidth="1"/>
    <col min="10767" max="10767" width="5.5703125" style="6" customWidth="1"/>
    <col min="10768" max="10768" width="6" style="6" customWidth="1"/>
    <col min="10769" max="10769" width="5.5703125" style="6" customWidth="1"/>
    <col min="10770" max="10770" width="6" style="6" customWidth="1"/>
    <col min="10771" max="10771" width="5.5703125" style="6" customWidth="1"/>
    <col min="10772" max="10772" width="6" style="6" customWidth="1"/>
    <col min="10773" max="10773" width="5.5703125" style="6" customWidth="1"/>
    <col min="10774" max="10791" width="5.7109375" style="6" customWidth="1"/>
    <col min="10792" max="11012" width="8.85546875" style="6"/>
    <col min="11013" max="11013" width="29.28515625" style="6" customWidth="1"/>
    <col min="11014" max="11016" width="5.7109375" style="6" customWidth="1"/>
    <col min="11017" max="11017" width="5.5703125" style="6" customWidth="1"/>
    <col min="11018" max="11018" width="5.7109375" style="6" customWidth="1"/>
    <col min="11019" max="11019" width="5.5703125" style="6" customWidth="1"/>
    <col min="11020" max="11020" width="5.7109375" style="6" customWidth="1"/>
    <col min="11021" max="11021" width="5.5703125" style="6" customWidth="1"/>
    <col min="11022" max="11022" width="5.7109375" style="6" customWidth="1"/>
    <col min="11023" max="11023" width="5.5703125" style="6" customWidth="1"/>
    <col min="11024" max="11024" width="6" style="6" customWidth="1"/>
    <col min="11025" max="11025" width="5.5703125" style="6" customWidth="1"/>
    <col min="11026" max="11026" width="6" style="6" customWidth="1"/>
    <col min="11027" max="11027" width="5.5703125" style="6" customWidth="1"/>
    <col min="11028" max="11028" width="6" style="6" customWidth="1"/>
    <col min="11029" max="11029" width="5.5703125" style="6" customWidth="1"/>
    <col min="11030" max="11047" width="5.7109375" style="6" customWidth="1"/>
    <col min="11048" max="11268" width="8.85546875" style="6"/>
    <col min="11269" max="11269" width="29.28515625" style="6" customWidth="1"/>
    <col min="11270" max="11272" width="5.7109375" style="6" customWidth="1"/>
    <col min="11273" max="11273" width="5.5703125" style="6" customWidth="1"/>
    <col min="11274" max="11274" width="5.7109375" style="6" customWidth="1"/>
    <col min="11275" max="11275" width="5.5703125" style="6" customWidth="1"/>
    <col min="11276" max="11276" width="5.7109375" style="6" customWidth="1"/>
    <col min="11277" max="11277" width="5.5703125" style="6" customWidth="1"/>
    <col min="11278" max="11278" width="5.7109375" style="6" customWidth="1"/>
    <col min="11279" max="11279" width="5.5703125" style="6" customWidth="1"/>
    <col min="11280" max="11280" width="6" style="6" customWidth="1"/>
    <col min="11281" max="11281" width="5.5703125" style="6" customWidth="1"/>
    <col min="11282" max="11282" width="6" style="6" customWidth="1"/>
    <col min="11283" max="11283" width="5.5703125" style="6" customWidth="1"/>
    <col min="11284" max="11284" width="6" style="6" customWidth="1"/>
    <col min="11285" max="11285" width="5.5703125" style="6" customWidth="1"/>
    <col min="11286" max="11303" width="5.7109375" style="6" customWidth="1"/>
    <col min="11304" max="11524" width="8.85546875" style="6"/>
    <col min="11525" max="11525" width="29.28515625" style="6" customWidth="1"/>
    <col min="11526" max="11528" width="5.7109375" style="6" customWidth="1"/>
    <col min="11529" max="11529" width="5.5703125" style="6" customWidth="1"/>
    <col min="11530" max="11530" width="5.7109375" style="6" customWidth="1"/>
    <col min="11531" max="11531" width="5.5703125" style="6" customWidth="1"/>
    <col min="11532" max="11532" width="5.7109375" style="6" customWidth="1"/>
    <col min="11533" max="11533" width="5.5703125" style="6" customWidth="1"/>
    <col min="11534" max="11534" width="5.7109375" style="6" customWidth="1"/>
    <col min="11535" max="11535" width="5.5703125" style="6" customWidth="1"/>
    <col min="11536" max="11536" width="6" style="6" customWidth="1"/>
    <col min="11537" max="11537" width="5.5703125" style="6" customWidth="1"/>
    <col min="11538" max="11538" width="6" style="6" customWidth="1"/>
    <col min="11539" max="11539" width="5.5703125" style="6" customWidth="1"/>
    <col min="11540" max="11540" width="6" style="6" customWidth="1"/>
    <col min="11541" max="11541" width="5.5703125" style="6" customWidth="1"/>
    <col min="11542" max="11559" width="5.7109375" style="6" customWidth="1"/>
    <col min="11560" max="11780" width="8.85546875" style="6"/>
    <col min="11781" max="11781" width="29.28515625" style="6" customWidth="1"/>
    <col min="11782" max="11784" width="5.7109375" style="6" customWidth="1"/>
    <col min="11785" max="11785" width="5.5703125" style="6" customWidth="1"/>
    <col min="11786" max="11786" width="5.7109375" style="6" customWidth="1"/>
    <col min="11787" max="11787" width="5.5703125" style="6" customWidth="1"/>
    <col min="11788" max="11788" width="5.7109375" style="6" customWidth="1"/>
    <col min="11789" max="11789" width="5.5703125" style="6" customWidth="1"/>
    <col min="11790" max="11790" width="5.7109375" style="6" customWidth="1"/>
    <col min="11791" max="11791" width="5.5703125" style="6" customWidth="1"/>
    <col min="11792" max="11792" width="6" style="6" customWidth="1"/>
    <col min="11793" max="11793" width="5.5703125" style="6" customWidth="1"/>
    <col min="11794" max="11794" width="6" style="6" customWidth="1"/>
    <col min="11795" max="11795" width="5.5703125" style="6" customWidth="1"/>
    <col min="11796" max="11796" width="6" style="6" customWidth="1"/>
    <col min="11797" max="11797" width="5.5703125" style="6" customWidth="1"/>
    <col min="11798" max="11815" width="5.7109375" style="6" customWidth="1"/>
    <col min="11816" max="12036" width="8.85546875" style="6"/>
    <col min="12037" max="12037" width="29.28515625" style="6" customWidth="1"/>
    <col min="12038" max="12040" width="5.7109375" style="6" customWidth="1"/>
    <col min="12041" max="12041" width="5.5703125" style="6" customWidth="1"/>
    <col min="12042" max="12042" width="5.7109375" style="6" customWidth="1"/>
    <col min="12043" max="12043" width="5.5703125" style="6" customWidth="1"/>
    <col min="12044" max="12044" width="5.7109375" style="6" customWidth="1"/>
    <col min="12045" max="12045" width="5.5703125" style="6" customWidth="1"/>
    <col min="12046" max="12046" width="5.7109375" style="6" customWidth="1"/>
    <col min="12047" max="12047" width="5.5703125" style="6" customWidth="1"/>
    <col min="12048" max="12048" width="6" style="6" customWidth="1"/>
    <col min="12049" max="12049" width="5.5703125" style="6" customWidth="1"/>
    <col min="12050" max="12050" width="6" style="6" customWidth="1"/>
    <col min="12051" max="12051" width="5.5703125" style="6" customWidth="1"/>
    <col min="12052" max="12052" width="6" style="6" customWidth="1"/>
    <col min="12053" max="12053" width="5.5703125" style="6" customWidth="1"/>
    <col min="12054" max="12071" width="5.7109375" style="6" customWidth="1"/>
    <col min="12072" max="12292" width="8.85546875" style="6"/>
    <col min="12293" max="12293" width="29.28515625" style="6" customWidth="1"/>
    <col min="12294" max="12296" width="5.7109375" style="6" customWidth="1"/>
    <col min="12297" max="12297" width="5.5703125" style="6" customWidth="1"/>
    <col min="12298" max="12298" width="5.7109375" style="6" customWidth="1"/>
    <col min="12299" max="12299" width="5.5703125" style="6" customWidth="1"/>
    <col min="12300" max="12300" width="5.7109375" style="6" customWidth="1"/>
    <col min="12301" max="12301" width="5.5703125" style="6" customWidth="1"/>
    <col min="12302" max="12302" width="5.7109375" style="6" customWidth="1"/>
    <col min="12303" max="12303" width="5.5703125" style="6" customWidth="1"/>
    <col min="12304" max="12304" width="6" style="6" customWidth="1"/>
    <col min="12305" max="12305" width="5.5703125" style="6" customWidth="1"/>
    <col min="12306" max="12306" width="6" style="6" customWidth="1"/>
    <col min="12307" max="12307" width="5.5703125" style="6" customWidth="1"/>
    <col min="12308" max="12308" width="6" style="6" customWidth="1"/>
    <col min="12309" max="12309" width="5.5703125" style="6" customWidth="1"/>
    <col min="12310" max="12327" width="5.7109375" style="6" customWidth="1"/>
    <col min="12328" max="12548" width="8.85546875" style="6"/>
    <col min="12549" max="12549" width="29.28515625" style="6" customWidth="1"/>
    <col min="12550" max="12552" width="5.7109375" style="6" customWidth="1"/>
    <col min="12553" max="12553" width="5.5703125" style="6" customWidth="1"/>
    <col min="12554" max="12554" width="5.7109375" style="6" customWidth="1"/>
    <col min="12555" max="12555" width="5.5703125" style="6" customWidth="1"/>
    <col min="12556" max="12556" width="5.7109375" style="6" customWidth="1"/>
    <col min="12557" max="12557" width="5.5703125" style="6" customWidth="1"/>
    <col min="12558" max="12558" width="5.7109375" style="6" customWidth="1"/>
    <col min="12559" max="12559" width="5.5703125" style="6" customWidth="1"/>
    <col min="12560" max="12560" width="6" style="6" customWidth="1"/>
    <col min="12561" max="12561" width="5.5703125" style="6" customWidth="1"/>
    <col min="12562" max="12562" width="6" style="6" customWidth="1"/>
    <col min="12563" max="12563" width="5.5703125" style="6" customWidth="1"/>
    <col min="12564" max="12564" width="6" style="6" customWidth="1"/>
    <col min="12565" max="12565" width="5.5703125" style="6" customWidth="1"/>
    <col min="12566" max="12583" width="5.7109375" style="6" customWidth="1"/>
    <col min="12584" max="12804" width="8.85546875" style="6"/>
    <col min="12805" max="12805" width="29.28515625" style="6" customWidth="1"/>
    <col min="12806" max="12808" width="5.7109375" style="6" customWidth="1"/>
    <col min="12809" max="12809" width="5.5703125" style="6" customWidth="1"/>
    <col min="12810" max="12810" width="5.7109375" style="6" customWidth="1"/>
    <col min="12811" max="12811" width="5.5703125" style="6" customWidth="1"/>
    <col min="12812" max="12812" width="5.7109375" style="6" customWidth="1"/>
    <col min="12813" max="12813" width="5.5703125" style="6" customWidth="1"/>
    <col min="12814" max="12814" width="5.7109375" style="6" customWidth="1"/>
    <col min="12815" max="12815" width="5.5703125" style="6" customWidth="1"/>
    <col min="12816" max="12816" width="6" style="6" customWidth="1"/>
    <col min="12817" max="12817" width="5.5703125" style="6" customWidth="1"/>
    <col min="12818" max="12818" width="6" style="6" customWidth="1"/>
    <col min="12819" max="12819" width="5.5703125" style="6" customWidth="1"/>
    <col min="12820" max="12820" width="6" style="6" customWidth="1"/>
    <col min="12821" max="12821" width="5.5703125" style="6" customWidth="1"/>
    <col min="12822" max="12839" width="5.7109375" style="6" customWidth="1"/>
    <col min="12840" max="13060" width="8.85546875" style="6"/>
    <col min="13061" max="13061" width="29.28515625" style="6" customWidth="1"/>
    <col min="13062" max="13064" width="5.7109375" style="6" customWidth="1"/>
    <col min="13065" max="13065" width="5.5703125" style="6" customWidth="1"/>
    <col min="13066" max="13066" width="5.7109375" style="6" customWidth="1"/>
    <col min="13067" max="13067" width="5.5703125" style="6" customWidth="1"/>
    <col min="13068" max="13068" width="5.7109375" style="6" customWidth="1"/>
    <col min="13069" max="13069" width="5.5703125" style="6" customWidth="1"/>
    <col min="13070" max="13070" width="5.7109375" style="6" customWidth="1"/>
    <col min="13071" max="13071" width="5.5703125" style="6" customWidth="1"/>
    <col min="13072" max="13072" width="6" style="6" customWidth="1"/>
    <col min="13073" max="13073" width="5.5703125" style="6" customWidth="1"/>
    <col min="13074" max="13074" width="6" style="6" customWidth="1"/>
    <col min="13075" max="13075" width="5.5703125" style="6" customWidth="1"/>
    <col min="13076" max="13076" width="6" style="6" customWidth="1"/>
    <col min="13077" max="13077" width="5.5703125" style="6" customWidth="1"/>
    <col min="13078" max="13095" width="5.7109375" style="6" customWidth="1"/>
    <col min="13096" max="13316" width="8.85546875" style="6"/>
    <col min="13317" max="13317" width="29.28515625" style="6" customWidth="1"/>
    <col min="13318" max="13320" width="5.7109375" style="6" customWidth="1"/>
    <col min="13321" max="13321" width="5.5703125" style="6" customWidth="1"/>
    <col min="13322" max="13322" width="5.7109375" style="6" customWidth="1"/>
    <col min="13323" max="13323" width="5.5703125" style="6" customWidth="1"/>
    <col min="13324" max="13324" width="5.7109375" style="6" customWidth="1"/>
    <col min="13325" max="13325" width="5.5703125" style="6" customWidth="1"/>
    <col min="13326" max="13326" width="5.7109375" style="6" customWidth="1"/>
    <col min="13327" max="13327" width="5.5703125" style="6" customWidth="1"/>
    <col min="13328" max="13328" width="6" style="6" customWidth="1"/>
    <col min="13329" max="13329" width="5.5703125" style="6" customWidth="1"/>
    <col min="13330" max="13330" width="6" style="6" customWidth="1"/>
    <col min="13331" max="13331" width="5.5703125" style="6" customWidth="1"/>
    <col min="13332" max="13332" width="6" style="6" customWidth="1"/>
    <col min="13333" max="13333" width="5.5703125" style="6" customWidth="1"/>
    <col min="13334" max="13351" width="5.7109375" style="6" customWidth="1"/>
    <col min="13352" max="13572" width="8.85546875" style="6"/>
    <col min="13573" max="13573" width="29.28515625" style="6" customWidth="1"/>
    <col min="13574" max="13576" width="5.7109375" style="6" customWidth="1"/>
    <col min="13577" max="13577" width="5.5703125" style="6" customWidth="1"/>
    <col min="13578" max="13578" width="5.7109375" style="6" customWidth="1"/>
    <col min="13579" max="13579" width="5.5703125" style="6" customWidth="1"/>
    <col min="13580" max="13580" width="5.7109375" style="6" customWidth="1"/>
    <col min="13581" max="13581" width="5.5703125" style="6" customWidth="1"/>
    <col min="13582" max="13582" width="5.7109375" style="6" customWidth="1"/>
    <col min="13583" max="13583" width="5.5703125" style="6" customWidth="1"/>
    <col min="13584" max="13584" width="6" style="6" customWidth="1"/>
    <col min="13585" max="13585" width="5.5703125" style="6" customWidth="1"/>
    <col min="13586" max="13586" width="6" style="6" customWidth="1"/>
    <col min="13587" max="13587" width="5.5703125" style="6" customWidth="1"/>
    <col min="13588" max="13588" width="6" style="6" customWidth="1"/>
    <col min="13589" max="13589" width="5.5703125" style="6" customWidth="1"/>
    <col min="13590" max="13607" width="5.7109375" style="6" customWidth="1"/>
    <col min="13608" max="13828" width="8.85546875" style="6"/>
    <col min="13829" max="13829" width="29.28515625" style="6" customWidth="1"/>
    <col min="13830" max="13832" width="5.7109375" style="6" customWidth="1"/>
    <col min="13833" max="13833" width="5.5703125" style="6" customWidth="1"/>
    <col min="13834" max="13834" width="5.7109375" style="6" customWidth="1"/>
    <col min="13835" max="13835" width="5.5703125" style="6" customWidth="1"/>
    <col min="13836" max="13836" width="5.7109375" style="6" customWidth="1"/>
    <col min="13837" max="13837" width="5.5703125" style="6" customWidth="1"/>
    <col min="13838" max="13838" width="5.7109375" style="6" customWidth="1"/>
    <col min="13839" max="13839" width="5.5703125" style="6" customWidth="1"/>
    <col min="13840" max="13840" width="6" style="6" customWidth="1"/>
    <col min="13841" max="13841" width="5.5703125" style="6" customWidth="1"/>
    <col min="13842" max="13842" width="6" style="6" customWidth="1"/>
    <col min="13843" max="13843" width="5.5703125" style="6" customWidth="1"/>
    <col min="13844" max="13844" width="6" style="6" customWidth="1"/>
    <col min="13845" max="13845" width="5.5703125" style="6" customWidth="1"/>
    <col min="13846" max="13863" width="5.7109375" style="6" customWidth="1"/>
    <col min="13864" max="14084" width="8.85546875" style="6"/>
    <col min="14085" max="14085" width="29.28515625" style="6" customWidth="1"/>
    <col min="14086" max="14088" width="5.7109375" style="6" customWidth="1"/>
    <col min="14089" max="14089" width="5.5703125" style="6" customWidth="1"/>
    <col min="14090" max="14090" width="5.7109375" style="6" customWidth="1"/>
    <col min="14091" max="14091" width="5.5703125" style="6" customWidth="1"/>
    <col min="14092" max="14092" width="5.7109375" style="6" customWidth="1"/>
    <col min="14093" max="14093" width="5.5703125" style="6" customWidth="1"/>
    <col min="14094" max="14094" width="5.7109375" style="6" customWidth="1"/>
    <col min="14095" max="14095" width="5.5703125" style="6" customWidth="1"/>
    <col min="14096" max="14096" width="6" style="6" customWidth="1"/>
    <col min="14097" max="14097" width="5.5703125" style="6" customWidth="1"/>
    <col min="14098" max="14098" width="6" style="6" customWidth="1"/>
    <col min="14099" max="14099" width="5.5703125" style="6" customWidth="1"/>
    <col min="14100" max="14100" width="6" style="6" customWidth="1"/>
    <col min="14101" max="14101" width="5.5703125" style="6" customWidth="1"/>
    <col min="14102" max="14119" width="5.7109375" style="6" customWidth="1"/>
    <col min="14120" max="14340" width="8.85546875" style="6"/>
    <col min="14341" max="14341" width="29.28515625" style="6" customWidth="1"/>
    <col min="14342" max="14344" width="5.7109375" style="6" customWidth="1"/>
    <col min="14345" max="14345" width="5.5703125" style="6" customWidth="1"/>
    <col min="14346" max="14346" width="5.7109375" style="6" customWidth="1"/>
    <col min="14347" max="14347" width="5.5703125" style="6" customWidth="1"/>
    <col min="14348" max="14348" width="5.7109375" style="6" customWidth="1"/>
    <col min="14349" max="14349" width="5.5703125" style="6" customWidth="1"/>
    <col min="14350" max="14350" width="5.7109375" style="6" customWidth="1"/>
    <col min="14351" max="14351" width="5.5703125" style="6" customWidth="1"/>
    <col min="14352" max="14352" width="6" style="6" customWidth="1"/>
    <col min="14353" max="14353" width="5.5703125" style="6" customWidth="1"/>
    <col min="14354" max="14354" width="6" style="6" customWidth="1"/>
    <col min="14355" max="14355" width="5.5703125" style="6" customWidth="1"/>
    <col min="14356" max="14356" width="6" style="6" customWidth="1"/>
    <col min="14357" max="14357" width="5.5703125" style="6" customWidth="1"/>
    <col min="14358" max="14375" width="5.7109375" style="6" customWidth="1"/>
    <col min="14376" max="14596" width="8.85546875" style="6"/>
    <col min="14597" max="14597" width="29.28515625" style="6" customWidth="1"/>
    <col min="14598" max="14600" width="5.7109375" style="6" customWidth="1"/>
    <col min="14601" max="14601" width="5.5703125" style="6" customWidth="1"/>
    <col min="14602" max="14602" width="5.7109375" style="6" customWidth="1"/>
    <col min="14603" max="14603" width="5.5703125" style="6" customWidth="1"/>
    <col min="14604" max="14604" width="5.7109375" style="6" customWidth="1"/>
    <col min="14605" max="14605" width="5.5703125" style="6" customWidth="1"/>
    <col min="14606" max="14606" width="5.7109375" style="6" customWidth="1"/>
    <col min="14607" max="14607" width="5.5703125" style="6" customWidth="1"/>
    <col min="14608" max="14608" width="6" style="6" customWidth="1"/>
    <col min="14609" max="14609" width="5.5703125" style="6" customWidth="1"/>
    <col min="14610" max="14610" width="6" style="6" customWidth="1"/>
    <col min="14611" max="14611" width="5.5703125" style="6" customWidth="1"/>
    <col min="14612" max="14612" width="6" style="6" customWidth="1"/>
    <col min="14613" max="14613" width="5.5703125" style="6" customWidth="1"/>
    <col min="14614" max="14631" width="5.7109375" style="6" customWidth="1"/>
    <col min="14632" max="14852" width="8.85546875" style="6"/>
    <col min="14853" max="14853" width="29.28515625" style="6" customWidth="1"/>
    <col min="14854" max="14856" width="5.7109375" style="6" customWidth="1"/>
    <col min="14857" max="14857" width="5.5703125" style="6" customWidth="1"/>
    <col min="14858" max="14858" width="5.7109375" style="6" customWidth="1"/>
    <col min="14859" max="14859" width="5.5703125" style="6" customWidth="1"/>
    <col min="14860" max="14860" width="5.7109375" style="6" customWidth="1"/>
    <col min="14861" max="14861" width="5.5703125" style="6" customWidth="1"/>
    <col min="14862" max="14862" width="5.7109375" style="6" customWidth="1"/>
    <col min="14863" max="14863" width="5.5703125" style="6" customWidth="1"/>
    <col min="14864" max="14864" width="6" style="6" customWidth="1"/>
    <col min="14865" max="14865" width="5.5703125" style="6" customWidth="1"/>
    <col min="14866" max="14866" width="6" style="6" customWidth="1"/>
    <col min="14867" max="14867" width="5.5703125" style="6" customWidth="1"/>
    <col min="14868" max="14868" width="6" style="6" customWidth="1"/>
    <col min="14869" max="14869" width="5.5703125" style="6" customWidth="1"/>
    <col min="14870" max="14887" width="5.7109375" style="6" customWidth="1"/>
    <col min="14888" max="15108" width="8.85546875" style="6"/>
    <col min="15109" max="15109" width="29.28515625" style="6" customWidth="1"/>
    <col min="15110" max="15112" width="5.7109375" style="6" customWidth="1"/>
    <col min="15113" max="15113" width="5.5703125" style="6" customWidth="1"/>
    <col min="15114" max="15114" width="5.7109375" style="6" customWidth="1"/>
    <col min="15115" max="15115" width="5.5703125" style="6" customWidth="1"/>
    <col min="15116" max="15116" width="5.7109375" style="6" customWidth="1"/>
    <col min="15117" max="15117" width="5.5703125" style="6" customWidth="1"/>
    <col min="15118" max="15118" width="5.7109375" style="6" customWidth="1"/>
    <col min="15119" max="15119" width="5.5703125" style="6" customWidth="1"/>
    <col min="15120" max="15120" width="6" style="6" customWidth="1"/>
    <col min="15121" max="15121" width="5.5703125" style="6" customWidth="1"/>
    <col min="15122" max="15122" width="6" style="6" customWidth="1"/>
    <col min="15123" max="15123" width="5.5703125" style="6" customWidth="1"/>
    <col min="15124" max="15124" width="6" style="6" customWidth="1"/>
    <col min="15125" max="15125" width="5.5703125" style="6" customWidth="1"/>
    <col min="15126" max="15143" width="5.7109375" style="6" customWidth="1"/>
    <col min="15144" max="15364" width="8.85546875" style="6"/>
    <col min="15365" max="15365" width="29.28515625" style="6" customWidth="1"/>
    <col min="15366" max="15368" width="5.7109375" style="6" customWidth="1"/>
    <col min="15369" max="15369" width="5.5703125" style="6" customWidth="1"/>
    <col min="15370" max="15370" width="5.7109375" style="6" customWidth="1"/>
    <col min="15371" max="15371" width="5.5703125" style="6" customWidth="1"/>
    <col min="15372" max="15372" width="5.7109375" style="6" customWidth="1"/>
    <col min="15373" max="15373" width="5.5703125" style="6" customWidth="1"/>
    <col min="15374" max="15374" width="5.7109375" style="6" customWidth="1"/>
    <col min="15375" max="15375" width="5.5703125" style="6" customWidth="1"/>
    <col min="15376" max="15376" width="6" style="6" customWidth="1"/>
    <col min="15377" max="15377" width="5.5703125" style="6" customWidth="1"/>
    <col min="15378" max="15378" width="6" style="6" customWidth="1"/>
    <col min="15379" max="15379" width="5.5703125" style="6" customWidth="1"/>
    <col min="15380" max="15380" width="6" style="6" customWidth="1"/>
    <col min="15381" max="15381" width="5.5703125" style="6" customWidth="1"/>
    <col min="15382" max="15399" width="5.7109375" style="6" customWidth="1"/>
    <col min="15400" max="15620" width="8.85546875" style="6"/>
    <col min="15621" max="15621" width="29.28515625" style="6" customWidth="1"/>
    <col min="15622" max="15624" width="5.7109375" style="6" customWidth="1"/>
    <col min="15625" max="15625" width="5.5703125" style="6" customWidth="1"/>
    <col min="15626" max="15626" width="5.7109375" style="6" customWidth="1"/>
    <col min="15627" max="15627" width="5.5703125" style="6" customWidth="1"/>
    <col min="15628" max="15628" width="5.7109375" style="6" customWidth="1"/>
    <col min="15629" max="15629" width="5.5703125" style="6" customWidth="1"/>
    <col min="15630" max="15630" width="5.7109375" style="6" customWidth="1"/>
    <col min="15631" max="15631" width="5.5703125" style="6" customWidth="1"/>
    <col min="15632" max="15632" width="6" style="6" customWidth="1"/>
    <col min="15633" max="15633" width="5.5703125" style="6" customWidth="1"/>
    <col min="15634" max="15634" width="6" style="6" customWidth="1"/>
    <col min="15635" max="15635" width="5.5703125" style="6" customWidth="1"/>
    <col min="15636" max="15636" width="6" style="6" customWidth="1"/>
    <col min="15637" max="15637" width="5.5703125" style="6" customWidth="1"/>
    <col min="15638" max="15655" width="5.7109375" style="6" customWidth="1"/>
    <col min="15656" max="15876" width="8.85546875" style="6"/>
    <col min="15877" max="15877" width="29.28515625" style="6" customWidth="1"/>
    <col min="15878" max="15880" width="5.7109375" style="6" customWidth="1"/>
    <col min="15881" max="15881" width="5.5703125" style="6" customWidth="1"/>
    <col min="15882" max="15882" width="5.7109375" style="6" customWidth="1"/>
    <col min="15883" max="15883" width="5.5703125" style="6" customWidth="1"/>
    <col min="15884" max="15884" width="5.7109375" style="6" customWidth="1"/>
    <col min="15885" max="15885" width="5.5703125" style="6" customWidth="1"/>
    <col min="15886" max="15886" width="5.7109375" style="6" customWidth="1"/>
    <col min="15887" max="15887" width="5.5703125" style="6" customWidth="1"/>
    <col min="15888" max="15888" width="6" style="6" customWidth="1"/>
    <col min="15889" max="15889" width="5.5703125" style="6" customWidth="1"/>
    <col min="15890" max="15890" width="6" style="6" customWidth="1"/>
    <col min="15891" max="15891" width="5.5703125" style="6" customWidth="1"/>
    <col min="15892" max="15892" width="6" style="6" customWidth="1"/>
    <col min="15893" max="15893" width="5.5703125" style="6" customWidth="1"/>
    <col min="15894" max="15911" width="5.7109375" style="6" customWidth="1"/>
    <col min="15912" max="16132" width="8.85546875" style="6"/>
    <col min="16133" max="16133" width="29.28515625" style="6" customWidth="1"/>
    <col min="16134" max="16136" width="5.7109375" style="6" customWidth="1"/>
    <col min="16137" max="16137" width="5.5703125" style="6" customWidth="1"/>
    <col min="16138" max="16138" width="5.7109375" style="6" customWidth="1"/>
    <col min="16139" max="16139" width="5.5703125" style="6" customWidth="1"/>
    <col min="16140" max="16140" width="5.7109375" style="6" customWidth="1"/>
    <col min="16141" max="16141" width="5.5703125" style="6" customWidth="1"/>
    <col min="16142" max="16142" width="5.7109375" style="6" customWidth="1"/>
    <col min="16143" max="16143" width="5.5703125" style="6" customWidth="1"/>
    <col min="16144" max="16144" width="6" style="6" customWidth="1"/>
    <col min="16145" max="16145" width="5.5703125" style="6" customWidth="1"/>
    <col min="16146" max="16146" width="6" style="6" customWidth="1"/>
    <col min="16147" max="16147" width="5.5703125" style="6" customWidth="1"/>
    <col min="16148" max="16148" width="6" style="6" customWidth="1"/>
    <col min="16149" max="16149" width="5.5703125" style="6" customWidth="1"/>
    <col min="16150" max="16167" width="5.7109375" style="6" customWidth="1"/>
    <col min="16168" max="16379" width="8.85546875" style="6"/>
    <col min="16380" max="16384" width="8.85546875" style="6" customWidth="1"/>
  </cols>
  <sheetData>
    <row r="1" spans="1:42" ht="15" customHeight="1">
      <c r="A1" s="46" t="s">
        <v>148</v>
      </c>
      <c r="C1" s="2" t="s">
        <v>46</v>
      </c>
      <c r="E1" s="2"/>
      <c r="G1" s="2"/>
      <c r="I1" s="2"/>
      <c r="K1" s="2"/>
      <c r="M1" s="2"/>
      <c r="O1" s="2"/>
      <c r="Q1" s="2"/>
      <c r="S1" s="2"/>
      <c r="U1" s="2"/>
      <c r="W1" s="2"/>
      <c r="Y1" s="2"/>
      <c r="AA1" s="2"/>
      <c r="AC1" s="2"/>
      <c r="AG1" s="2"/>
      <c r="AI1" s="2"/>
      <c r="AK1" s="2"/>
      <c r="AM1" s="2"/>
      <c r="AO1" s="2"/>
    </row>
    <row r="2" spans="1:42" ht="15" customHeight="1">
      <c r="AO2" s="6" t="s">
        <v>439</v>
      </c>
    </row>
    <row r="3" spans="1:42" ht="15" customHeight="1">
      <c r="A3" s="7" t="s">
        <v>47</v>
      </c>
      <c r="C3" s="2"/>
      <c r="E3" s="2"/>
      <c r="G3" s="2"/>
      <c r="I3" s="2"/>
      <c r="K3" s="2"/>
      <c r="M3" s="2"/>
      <c r="O3" s="2"/>
      <c r="Q3" s="2"/>
      <c r="S3" s="2"/>
      <c r="U3" s="2"/>
      <c r="W3" s="2"/>
      <c r="Y3" s="2"/>
      <c r="AA3" s="2"/>
      <c r="AC3" s="2"/>
      <c r="AE3" s="2"/>
      <c r="AG3" s="2"/>
      <c r="AI3" s="2"/>
      <c r="AK3" s="2"/>
      <c r="AM3" s="2"/>
      <c r="AO3" s="2"/>
    </row>
    <row r="4" spans="1:42" ht="15" customHeight="1">
      <c r="A4" s="6"/>
      <c r="C4" s="53" t="s">
        <v>220</v>
      </c>
      <c r="D4" s="31"/>
      <c r="E4" s="53" t="s">
        <v>281</v>
      </c>
      <c r="F4" s="31"/>
      <c r="G4" s="53" t="s">
        <v>328</v>
      </c>
      <c r="H4" s="31"/>
      <c r="I4" s="53" t="s">
        <v>332</v>
      </c>
      <c r="J4" s="31"/>
      <c r="K4" s="53" t="s">
        <v>313</v>
      </c>
      <c r="L4" s="31"/>
      <c r="M4" s="53" t="s">
        <v>382</v>
      </c>
      <c r="N4" s="31"/>
      <c r="O4" s="53" t="s">
        <v>133</v>
      </c>
      <c r="P4" s="31"/>
      <c r="Q4" s="53" t="s">
        <v>113</v>
      </c>
      <c r="R4" s="31"/>
      <c r="S4" s="53" t="s">
        <v>416</v>
      </c>
      <c r="T4" s="31"/>
      <c r="U4" s="53" t="s">
        <v>63</v>
      </c>
      <c r="V4" s="31"/>
      <c r="W4" s="53" t="s">
        <v>403</v>
      </c>
      <c r="X4" s="31"/>
      <c r="Y4" s="53" t="s">
        <v>128</v>
      </c>
      <c r="Z4" s="31"/>
      <c r="AA4" s="53" t="s">
        <v>345</v>
      </c>
      <c r="AB4" s="31"/>
      <c r="AC4" s="53" t="s">
        <v>483</v>
      </c>
      <c r="AD4" s="31"/>
      <c r="AE4" s="53" t="s">
        <v>355</v>
      </c>
      <c r="AF4" s="31"/>
      <c r="AG4" s="53" t="s">
        <v>120</v>
      </c>
      <c r="AH4" s="31"/>
      <c r="AI4" s="53" t="s">
        <v>448</v>
      </c>
      <c r="AJ4" s="31"/>
      <c r="AK4" s="53" t="s">
        <v>422</v>
      </c>
      <c r="AL4" s="31"/>
      <c r="AM4" s="53" t="s">
        <v>473</v>
      </c>
      <c r="AN4" s="31"/>
      <c r="AO4" s="53" t="s">
        <v>39</v>
      </c>
      <c r="AP4" s="31"/>
    </row>
    <row r="5" spans="1:42" ht="15" customHeight="1">
      <c r="A5" s="19" t="s">
        <v>150</v>
      </c>
      <c r="B5" s="22" t="s">
        <v>22</v>
      </c>
      <c r="C5" s="32" t="s">
        <v>48</v>
      </c>
      <c r="D5" s="33" t="s">
        <v>41</v>
      </c>
      <c r="E5" s="32" t="s">
        <v>48</v>
      </c>
      <c r="F5" s="33" t="s">
        <v>41</v>
      </c>
      <c r="G5" s="32" t="s">
        <v>48</v>
      </c>
      <c r="H5" s="33" t="s">
        <v>41</v>
      </c>
      <c r="I5" s="32" t="s">
        <v>48</v>
      </c>
      <c r="J5" s="33" t="s">
        <v>41</v>
      </c>
      <c r="K5" s="32" t="s">
        <v>48</v>
      </c>
      <c r="L5" s="33" t="s">
        <v>41</v>
      </c>
      <c r="M5" s="32" t="s">
        <v>48</v>
      </c>
      <c r="N5" s="33" t="s">
        <v>41</v>
      </c>
      <c r="O5" s="32" t="s">
        <v>48</v>
      </c>
      <c r="P5" s="33" t="s">
        <v>41</v>
      </c>
      <c r="Q5" s="32" t="s">
        <v>48</v>
      </c>
      <c r="R5" s="33" t="s">
        <v>41</v>
      </c>
      <c r="S5" s="32" t="s">
        <v>48</v>
      </c>
      <c r="T5" s="33" t="s">
        <v>41</v>
      </c>
      <c r="U5" s="32" t="s">
        <v>48</v>
      </c>
      <c r="V5" s="33" t="s">
        <v>41</v>
      </c>
      <c r="W5" s="32" t="s">
        <v>48</v>
      </c>
      <c r="X5" s="33" t="s">
        <v>41</v>
      </c>
      <c r="Y5" s="32" t="s">
        <v>48</v>
      </c>
      <c r="Z5" s="33" t="s">
        <v>41</v>
      </c>
      <c r="AA5" s="32" t="s">
        <v>48</v>
      </c>
      <c r="AB5" s="33" t="s">
        <v>41</v>
      </c>
      <c r="AC5" s="32" t="s">
        <v>48</v>
      </c>
      <c r="AD5" s="33" t="s">
        <v>41</v>
      </c>
      <c r="AE5" s="32" t="s">
        <v>48</v>
      </c>
      <c r="AF5" s="33" t="s">
        <v>41</v>
      </c>
      <c r="AG5" s="32" t="s">
        <v>48</v>
      </c>
      <c r="AH5" s="33" t="s">
        <v>41</v>
      </c>
      <c r="AI5" s="32" t="s">
        <v>48</v>
      </c>
      <c r="AJ5" s="33" t="s">
        <v>41</v>
      </c>
      <c r="AK5" s="32" t="s">
        <v>48</v>
      </c>
      <c r="AL5" s="33" t="s">
        <v>41</v>
      </c>
      <c r="AM5" s="32" t="s">
        <v>48</v>
      </c>
      <c r="AN5" s="33" t="s">
        <v>41</v>
      </c>
      <c r="AO5" s="32" t="s">
        <v>48</v>
      </c>
      <c r="AP5" s="33" t="s">
        <v>41</v>
      </c>
    </row>
    <row r="6" spans="1:42" ht="15" customHeight="1">
      <c r="A6" s="75">
        <v>9801</v>
      </c>
      <c r="B6" s="101" t="s">
        <v>44</v>
      </c>
      <c r="C6" s="54">
        <v>92.5</v>
      </c>
      <c r="D6" s="35">
        <f t="shared" ref="D6:AH35" si="0">RANK(C6,C$6:C$35,0)</f>
        <v>1</v>
      </c>
      <c r="E6" s="54">
        <v>80</v>
      </c>
      <c r="F6" s="35">
        <f t="shared" si="0"/>
        <v>20</v>
      </c>
      <c r="G6" s="54">
        <v>105</v>
      </c>
      <c r="H6" s="35">
        <f t="shared" si="0"/>
        <v>1</v>
      </c>
      <c r="I6" s="54">
        <v>95</v>
      </c>
      <c r="J6" s="35">
        <f t="shared" si="0"/>
        <v>19</v>
      </c>
      <c r="K6" s="54">
        <v>115.5</v>
      </c>
      <c r="L6" s="35">
        <f t="shared" si="0"/>
        <v>2</v>
      </c>
      <c r="M6" s="54">
        <v>120</v>
      </c>
      <c r="N6" s="35">
        <f t="shared" ref="N6:N35" si="1">RANK(M6,M$6:M$35,0)</f>
        <v>6</v>
      </c>
      <c r="O6" s="54">
        <v>125</v>
      </c>
      <c r="P6" s="35">
        <f t="shared" si="0"/>
        <v>3</v>
      </c>
      <c r="Q6" s="54">
        <v>113</v>
      </c>
      <c r="R6" s="35">
        <f t="shared" ref="R6:X6" si="2">RANK(Q6,Q$6:Q$35,0)</f>
        <v>2</v>
      </c>
      <c r="S6" s="54">
        <v>90</v>
      </c>
      <c r="T6" s="35">
        <f t="shared" si="2"/>
        <v>5</v>
      </c>
      <c r="U6" s="54">
        <v>112.5</v>
      </c>
      <c r="V6" s="35">
        <f t="shared" si="2"/>
        <v>4</v>
      </c>
      <c r="W6" s="54">
        <v>115</v>
      </c>
      <c r="X6" s="35">
        <f t="shared" si="2"/>
        <v>10</v>
      </c>
      <c r="Y6" s="54">
        <v>78</v>
      </c>
      <c r="Z6" s="35">
        <f t="shared" si="0"/>
        <v>7</v>
      </c>
      <c r="AA6" s="54">
        <v>101</v>
      </c>
      <c r="AB6" s="35">
        <f t="shared" si="0"/>
        <v>6</v>
      </c>
      <c r="AC6" s="54">
        <v>102.666667</v>
      </c>
      <c r="AD6" s="35">
        <f t="shared" ref="AD6:AD35" si="3">RANK(AC6,AC$6:AC$35,0)</f>
        <v>3</v>
      </c>
      <c r="AE6" s="54" t="s">
        <v>361</v>
      </c>
      <c r="AF6" s="35"/>
      <c r="AG6" s="54">
        <v>102.4</v>
      </c>
      <c r="AH6" s="35">
        <f t="shared" si="0"/>
        <v>4</v>
      </c>
      <c r="AI6" s="54">
        <v>85</v>
      </c>
      <c r="AJ6" s="35">
        <f t="shared" ref="AJ6:AL35" si="4">RANK(AI6,AI$6:AI$35,0)</f>
        <v>21</v>
      </c>
      <c r="AK6" s="54">
        <v>102.5</v>
      </c>
      <c r="AL6" s="35">
        <f t="shared" si="4"/>
        <v>13</v>
      </c>
      <c r="AM6" s="54">
        <v>114</v>
      </c>
      <c r="AN6" s="35">
        <f t="shared" ref="AN6:AN35" si="5">RANK(AM6,AM$6:AM$35,0)</f>
        <v>1</v>
      </c>
      <c r="AO6" s="54">
        <f>AVERAGE(C6,E6,G6,I6,K6,M6,O6,Q6,S6,U6,W6,Y6,AA6,AC6,AG6,AI6,AK6,AM6)</f>
        <v>102.72592594444444</v>
      </c>
      <c r="AP6" s="35">
        <f t="shared" ref="AP6:AP35" si="6">RANK(AO6,AO$6:AO$35,0)</f>
        <v>1</v>
      </c>
    </row>
    <row r="7" spans="1:42" ht="15" customHeight="1">
      <c r="A7" s="76">
        <v>9802</v>
      </c>
      <c r="B7" s="109" t="s">
        <v>45</v>
      </c>
      <c r="C7" s="55">
        <v>90</v>
      </c>
      <c r="D7" s="38">
        <f t="shared" si="0"/>
        <v>3</v>
      </c>
      <c r="E7" s="55">
        <v>85</v>
      </c>
      <c r="F7" s="38">
        <f t="shared" si="0"/>
        <v>12</v>
      </c>
      <c r="G7" s="55">
        <v>95</v>
      </c>
      <c r="H7" s="38">
        <f t="shared" si="0"/>
        <v>6</v>
      </c>
      <c r="I7" s="55">
        <v>105</v>
      </c>
      <c r="J7" s="38">
        <f t="shared" si="0"/>
        <v>6</v>
      </c>
      <c r="K7" s="55">
        <v>113</v>
      </c>
      <c r="L7" s="38">
        <f t="shared" si="0"/>
        <v>3</v>
      </c>
      <c r="M7" s="55">
        <v>117.5</v>
      </c>
      <c r="N7" s="38">
        <f t="shared" si="1"/>
        <v>11</v>
      </c>
      <c r="O7" s="55">
        <v>105</v>
      </c>
      <c r="P7" s="38">
        <f t="shared" ref="P7:X35" si="7">RANK(O7,O$6:O$35,0)</f>
        <v>8</v>
      </c>
      <c r="Q7" s="55">
        <v>115</v>
      </c>
      <c r="R7" s="38">
        <f t="shared" si="7"/>
        <v>1</v>
      </c>
      <c r="S7" s="55">
        <v>90</v>
      </c>
      <c r="T7" s="38">
        <f t="shared" si="7"/>
        <v>5</v>
      </c>
      <c r="U7" s="55">
        <v>117.5</v>
      </c>
      <c r="V7" s="38">
        <f t="shared" si="7"/>
        <v>2</v>
      </c>
      <c r="W7" s="55">
        <v>120</v>
      </c>
      <c r="X7" s="38">
        <f t="shared" si="7"/>
        <v>4</v>
      </c>
      <c r="Y7" s="55">
        <v>81</v>
      </c>
      <c r="Z7" s="38">
        <f t="shared" si="0"/>
        <v>4</v>
      </c>
      <c r="AA7" s="55">
        <v>98</v>
      </c>
      <c r="AB7" s="38">
        <f t="shared" si="0"/>
        <v>9</v>
      </c>
      <c r="AC7" s="55">
        <v>99.333333300000007</v>
      </c>
      <c r="AD7" s="38">
        <f t="shared" si="3"/>
        <v>6</v>
      </c>
      <c r="AE7" s="55" t="s">
        <v>361</v>
      </c>
      <c r="AF7" s="38"/>
      <c r="AG7" s="55">
        <v>98</v>
      </c>
      <c r="AH7" s="38">
        <f t="shared" si="0"/>
        <v>11</v>
      </c>
      <c r="AI7" s="55">
        <v>86</v>
      </c>
      <c r="AJ7" s="38">
        <f t="shared" si="4"/>
        <v>18</v>
      </c>
      <c r="AK7" s="55">
        <v>105</v>
      </c>
      <c r="AL7" s="38">
        <f t="shared" si="4"/>
        <v>7</v>
      </c>
      <c r="AM7" s="55">
        <v>100</v>
      </c>
      <c r="AN7" s="38">
        <f t="shared" si="5"/>
        <v>14</v>
      </c>
      <c r="AO7" s="55">
        <f t="shared" ref="AO7:AO35" si="8">AVERAGE(C7,E7,G7,I7,K7,M7,O7,Q7,S7,U7,W7,Y7,AA7,AC7,AG7,AI7,AK7,AM7)</f>
        <v>101.12962962777777</v>
      </c>
      <c r="AP7" s="38">
        <f t="shared" si="6"/>
        <v>4</v>
      </c>
    </row>
    <row r="8" spans="1:42" ht="15" customHeight="1">
      <c r="A8" s="76">
        <v>9803</v>
      </c>
      <c r="B8" s="109" t="s">
        <v>151</v>
      </c>
      <c r="C8" s="55">
        <v>82.5</v>
      </c>
      <c r="D8" s="38">
        <f t="shared" si="0"/>
        <v>7</v>
      </c>
      <c r="E8" s="55">
        <v>75</v>
      </c>
      <c r="F8" s="38">
        <f t="shared" si="0"/>
        <v>27</v>
      </c>
      <c r="G8" s="55">
        <v>95</v>
      </c>
      <c r="H8" s="38">
        <f t="shared" si="0"/>
        <v>6</v>
      </c>
      <c r="I8" s="55">
        <v>90</v>
      </c>
      <c r="J8" s="38">
        <f t="shared" si="0"/>
        <v>25</v>
      </c>
      <c r="K8" s="55">
        <v>103</v>
      </c>
      <c r="L8" s="38">
        <f t="shared" si="0"/>
        <v>12</v>
      </c>
      <c r="M8" s="55">
        <v>120</v>
      </c>
      <c r="N8" s="38">
        <f t="shared" si="1"/>
        <v>6</v>
      </c>
      <c r="O8" s="55">
        <v>105</v>
      </c>
      <c r="P8" s="38">
        <f t="shared" si="7"/>
        <v>8</v>
      </c>
      <c r="Q8" s="55">
        <v>100</v>
      </c>
      <c r="R8" s="38">
        <f t="shared" si="7"/>
        <v>9</v>
      </c>
      <c r="S8" s="55">
        <v>90</v>
      </c>
      <c r="T8" s="38">
        <f t="shared" si="7"/>
        <v>5</v>
      </c>
      <c r="U8" s="55">
        <v>120</v>
      </c>
      <c r="V8" s="38">
        <f t="shared" si="7"/>
        <v>1</v>
      </c>
      <c r="W8" s="55">
        <v>117</v>
      </c>
      <c r="X8" s="38">
        <f t="shared" si="7"/>
        <v>6</v>
      </c>
      <c r="Y8" s="55">
        <v>82</v>
      </c>
      <c r="Z8" s="38">
        <f t="shared" si="0"/>
        <v>2</v>
      </c>
      <c r="AA8" s="55">
        <v>80</v>
      </c>
      <c r="AB8" s="38">
        <f t="shared" si="0"/>
        <v>29</v>
      </c>
      <c r="AC8" s="55">
        <v>97.666666699999993</v>
      </c>
      <c r="AD8" s="38">
        <f t="shared" si="3"/>
        <v>8</v>
      </c>
      <c r="AE8" s="55">
        <v>84.5</v>
      </c>
      <c r="AF8" s="38">
        <f t="shared" si="0"/>
        <v>9</v>
      </c>
      <c r="AG8" s="55">
        <v>100</v>
      </c>
      <c r="AH8" s="38">
        <f t="shared" si="0"/>
        <v>8</v>
      </c>
      <c r="AI8" s="55">
        <v>88.5</v>
      </c>
      <c r="AJ8" s="38">
        <f t="shared" si="4"/>
        <v>8</v>
      </c>
      <c r="AK8" s="55">
        <v>97.5</v>
      </c>
      <c r="AL8" s="38">
        <f t="shared" si="4"/>
        <v>19</v>
      </c>
      <c r="AM8" s="55">
        <v>92</v>
      </c>
      <c r="AN8" s="38">
        <f t="shared" si="5"/>
        <v>29</v>
      </c>
      <c r="AO8" s="55">
        <f t="shared" si="8"/>
        <v>96.398148149999997</v>
      </c>
      <c r="AP8" s="38">
        <f t="shared" si="6"/>
        <v>10</v>
      </c>
    </row>
    <row r="9" spans="1:42" ht="15" customHeight="1">
      <c r="A9" s="76">
        <v>9804</v>
      </c>
      <c r="B9" s="109" t="s">
        <v>152</v>
      </c>
      <c r="C9" s="55">
        <v>77.5</v>
      </c>
      <c r="D9" s="38">
        <f t="shared" si="0"/>
        <v>12</v>
      </c>
      <c r="E9" s="55">
        <v>90</v>
      </c>
      <c r="F9" s="38">
        <f t="shared" si="0"/>
        <v>5</v>
      </c>
      <c r="G9" s="55">
        <v>95</v>
      </c>
      <c r="H9" s="38">
        <f t="shared" si="0"/>
        <v>6</v>
      </c>
      <c r="I9" s="55">
        <v>95</v>
      </c>
      <c r="J9" s="38">
        <f t="shared" si="0"/>
        <v>19</v>
      </c>
      <c r="K9" s="55">
        <v>101.5</v>
      </c>
      <c r="L9" s="38">
        <f t="shared" si="0"/>
        <v>13</v>
      </c>
      <c r="M9" s="55">
        <v>117.5</v>
      </c>
      <c r="N9" s="38">
        <f t="shared" si="1"/>
        <v>11</v>
      </c>
      <c r="O9" s="55">
        <v>100</v>
      </c>
      <c r="P9" s="38">
        <f t="shared" si="7"/>
        <v>12</v>
      </c>
      <c r="Q9" s="55">
        <v>105</v>
      </c>
      <c r="R9" s="38">
        <f t="shared" si="7"/>
        <v>5</v>
      </c>
      <c r="S9" s="55">
        <v>95</v>
      </c>
      <c r="T9" s="38">
        <f t="shared" si="7"/>
        <v>1</v>
      </c>
      <c r="U9" s="55">
        <v>97.5</v>
      </c>
      <c r="V9" s="38">
        <f t="shared" si="7"/>
        <v>22</v>
      </c>
      <c r="W9" s="55">
        <v>105</v>
      </c>
      <c r="X9" s="38">
        <f t="shared" si="7"/>
        <v>24</v>
      </c>
      <c r="Y9" s="55">
        <v>70</v>
      </c>
      <c r="Z9" s="38">
        <f t="shared" si="0"/>
        <v>30</v>
      </c>
      <c r="AA9" s="55">
        <v>92</v>
      </c>
      <c r="AB9" s="38">
        <f t="shared" si="0"/>
        <v>15</v>
      </c>
      <c r="AC9" s="55">
        <v>92.333333300000007</v>
      </c>
      <c r="AD9" s="38">
        <f t="shared" si="3"/>
        <v>12</v>
      </c>
      <c r="AE9" s="55" t="s">
        <v>361</v>
      </c>
      <c r="AF9" s="38"/>
      <c r="AG9" s="55">
        <v>102</v>
      </c>
      <c r="AH9" s="38">
        <f t="shared" si="0"/>
        <v>6</v>
      </c>
      <c r="AI9" s="55">
        <v>84.5</v>
      </c>
      <c r="AJ9" s="38">
        <f t="shared" si="4"/>
        <v>25</v>
      </c>
      <c r="AK9" s="55">
        <v>101.5</v>
      </c>
      <c r="AL9" s="38">
        <f t="shared" si="4"/>
        <v>15</v>
      </c>
      <c r="AM9" s="55">
        <v>108</v>
      </c>
      <c r="AN9" s="38">
        <f t="shared" si="5"/>
        <v>7</v>
      </c>
      <c r="AO9" s="55">
        <f t="shared" si="8"/>
        <v>96.074074072222231</v>
      </c>
      <c r="AP9" s="38">
        <f t="shared" si="6"/>
        <v>11</v>
      </c>
    </row>
    <row r="10" spans="1:42" ht="15" customHeight="1">
      <c r="A10" s="76">
        <v>9805</v>
      </c>
      <c r="B10" s="109" t="s">
        <v>26</v>
      </c>
      <c r="C10" s="55">
        <v>85</v>
      </c>
      <c r="D10" s="38">
        <f t="shared" si="0"/>
        <v>4</v>
      </c>
      <c r="E10" s="55">
        <v>85</v>
      </c>
      <c r="F10" s="38">
        <f t="shared" si="0"/>
        <v>12</v>
      </c>
      <c r="G10" s="55"/>
      <c r="H10" s="38"/>
      <c r="I10" s="55">
        <v>90</v>
      </c>
      <c r="J10" s="38">
        <f t="shared" si="0"/>
        <v>25</v>
      </c>
      <c r="K10" s="55">
        <v>90.5</v>
      </c>
      <c r="L10" s="38">
        <f t="shared" si="0"/>
        <v>28</v>
      </c>
      <c r="M10" s="55">
        <v>120</v>
      </c>
      <c r="N10" s="38">
        <f t="shared" si="1"/>
        <v>6</v>
      </c>
      <c r="O10" s="55">
        <v>135</v>
      </c>
      <c r="P10" s="38">
        <f t="shared" si="7"/>
        <v>1</v>
      </c>
      <c r="Q10" s="55">
        <v>85</v>
      </c>
      <c r="R10" s="38">
        <f t="shared" si="7"/>
        <v>25</v>
      </c>
      <c r="S10" s="55">
        <v>90</v>
      </c>
      <c r="T10" s="38">
        <f t="shared" si="7"/>
        <v>5</v>
      </c>
      <c r="U10" s="55">
        <v>95</v>
      </c>
      <c r="V10" s="38">
        <f t="shared" si="7"/>
        <v>28</v>
      </c>
      <c r="W10" s="55">
        <v>111</v>
      </c>
      <c r="X10" s="38">
        <f t="shared" si="7"/>
        <v>15</v>
      </c>
      <c r="Y10" s="55">
        <v>75</v>
      </c>
      <c r="Z10" s="38">
        <f t="shared" si="0"/>
        <v>19</v>
      </c>
      <c r="AA10" s="55">
        <v>86</v>
      </c>
      <c r="AB10" s="38">
        <f t="shared" si="0"/>
        <v>24</v>
      </c>
      <c r="AC10" s="55"/>
      <c r="AD10" s="38"/>
      <c r="AE10" s="55">
        <v>81</v>
      </c>
      <c r="AF10" s="38">
        <f t="shared" si="0"/>
        <v>14</v>
      </c>
      <c r="AG10" s="55">
        <v>89.2</v>
      </c>
      <c r="AH10" s="38">
        <f t="shared" si="0"/>
        <v>20</v>
      </c>
      <c r="AI10" s="55">
        <v>89</v>
      </c>
      <c r="AJ10" s="38">
        <f t="shared" si="4"/>
        <v>5</v>
      </c>
      <c r="AK10" s="55">
        <v>104</v>
      </c>
      <c r="AL10" s="38">
        <f t="shared" si="4"/>
        <v>8</v>
      </c>
      <c r="AM10" s="55">
        <v>100</v>
      </c>
      <c r="AN10" s="38">
        <f t="shared" si="5"/>
        <v>14</v>
      </c>
      <c r="AO10" s="55">
        <f t="shared" si="8"/>
        <v>95.606250000000003</v>
      </c>
      <c r="AP10" s="38">
        <f t="shared" si="6"/>
        <v>16</v>
      </c>
    </row>
    <row r="11" spans="1:42" ht="15" customHeight="1">
      <c r="A11" s="76">
        <v>9806</v>
      </c>
      <c r="B11" s="109" t="s">
        <v>153</v>
      </c>
      <c r="C11" s="55">
        <v>77.5</v>
      </c>
      <c r="D11" s="38">
        <f t="shared" si="0"/>
        <v>12</v>
      </c>
      <c r="E11" s="55">
        <v>75</v>
      </c>
      <c r="F11" s="38">
        <f t="shared" si="0"/>
        <v>27</v>
      </c>
      <c r="G11" s="55">
        <v>85</v>
      </c>
      <c r="H11" s="38">
        <f t="shared" si="0"/>
        <v>18</v>
      </c>
      <c r="I11" s="55">
        <v>100</v>
      </c>
      <c r="J11" s="38">
        <f t="shared" si="0"/>
        <v>7</v>
      </c>
      <c r="K11" s="55">
        <v>96</v>
      </c>
      <c r="L11" s="38">
        <f t="shared" si="0"/>
        <v>23</v>
      </c>
      <c r="M11" s="55">
        <v>125</v>
      </c>
      <c r="N11" s="38">
        <f t="shared" si="1"/>
        <v>1</v>
      </c>
      <c r="O11" s="55">
        <v>90</v>
      </c>
      <c r="P11" s="38">
        <f t="shared" si="7"/>
        <v>23</v>
      </c>
      <c r="Q11" s="55">
        <v>80</v>
      </c>
      <c r="R11" s="38">
        <f t="shared" si="7"/>
        <v>30</v>
      </c>
      <c r="S11" s="55">
        <v>75</v>
      </c>
      <c r="T11" s="38">
        <f t="shared" si="7"/>
        <v>21</v>
      </c>
      <c r="U11" s="55">
        <v>100</v>
      </c>
      <c r="V11" s="38">
        <f t="shared" si="7"/>
        <v>18</v>
      </c>
      <c r="W11" s="55">
        <v>103</v>
      </c>
      <c r="X11" s="38">
        <f t="shared" si="7"/>
        <v>29</v>
      </c>
      <c r="Y11" s="55">
        <v>74</v>
      </c>
      <c r="Z11" s="38">
        <f t="shared" si="0"/>
        <v>25</v>
      </c>
      <c r="AA11" s="55">
        <v>79</v>
      </c>
      <c r="AB11" s="38">
        <f t="shared" si="0"/>
        <v>30</v>
      </c>
      <c r="AC11" s="55">
        <v>91.333333300000007</v>
      </c>
      <c r="AD11" s="38">
        <f t="shared" si="3"/>
        <v>14</v>
      </c>
      <c r="AE11" s="55" t="s">
        <v>361</v>
      </c>
      <c r="AF11" s="38"/>
      <c r="AG11" s="55">
        <v>87.6</v>
      </c>
      <c r="AH11" s="38">
        <f t="shared" si="0"/>
        <v>23</v>
      </c>
      <c r="AI11" s="55">
        <v>86</v>
      </c>
      <c r="AJ11" s="38">
        <f t="shared" si="4"/>
        <v>18</v>
      </c>
      <c r="AK11" s="55">
        <v>89</v>
      </c>
      <c r="AL11" s="38">
        <f t="shared" si="4"/>
        <v>26</v>
      </c>
      <c r="AM11" s="55">
        <v>94.2</v>
      </c>
      <c r="AN11" s="38">
        <f t="shared" si="5"/>
        <v>28</v>
      </c>
      <c r="AO11" s="55">
        <f t="shared" si="8"/>
        <v>89.312962961111111</v>
      </c>
      <c r="AP11" s="38">
        <f t="shared" si="6"/>
        <v>28</v>
      </c>
    </row>
    <row r="12" spans="1:42" ht="15" customHeight="1">
      <c r="A12" s="76">
        <v>9807</v>
      </c>
      <c r="B12" s="109" t="s">
        <v>157</v>
      </c>
      <c r="C12" s="55">
        <v>77.5</v>
      </c>
      <c r="D12" s="38">
        <f t="shared" si="0"/>
        <v>12</v>
      </c>
      <c r="E12" s="55">
        <v>75</v>
      </c>
      <c r="F12" s="38">
        <f t="shared" si="0"/>
        <v>27</v>
      </c>
      <c r="G12" s="55">
        <v>100</v>
      </c>
      <c r="H12" s="38">
        <f t="shared" si="0"/>
        <v>4</v>
      </c>
      <c r="I12" s="55">
        <v>110</v>
      </c>
      <c r="J12" s="38">
        <f t="shared" si="0"/>
        <v>2</v>
      </c>
      <c r="K12" s="55">
        <v>105.5</v>
      </c>
      <c r="L12" s="38">
        <f t="shared" si="0"/>
        <v>8</v>
      </c>
      <c r="M12" s="55">
        <v>115</v>
      </c>
      <c r="N12" s="38">
        <f t="shared" si="1"/>
        <v>20</v>
      </c>
      <c r="O12" s="55">
        <v>95</v>
      </c>
      <c r="P12" s="38">
        <f t="shared" si="7"/>
        <v>19</v>
      </c>
      <c r="Q12" s="55">
        <v>95</v>
      </c>
      <c r="R12" s="38">
        <f t="shared" si="7"/>
        <v>16</v>
      </c>
      <c r="S12" s="55">
        <v>80</v>
      </c>
      <c r="T12" s="38">
        <f t="shared" si="7"/>
        <v>16</v>
      </c>
      <c r="U12" s="55">
        <v>100</v>
      </c>
      <c r="V12" s="38">
        <f t="shared" si="7"/>
        <v>18</v>
      </c>
      <c r="W12" s="55">
        <v>106</v>
      </c>
      <c r="X12" s="38">
        <f t="shared" si="7"/>
        <v>23</v>
      </c>
      <c r="Y12" s="55">
        <v>77</v>
      </c>
      <c r="Z12" s="38">
        <f t="shared" si="0"/>
        <v>11</v>
      </c>
      <c r="AA12" s="55">
        <v>95</v>
      </c>
      <c r="AB12" s="38">
        <f t="shared" si="0"/>
        <v>10</v>
      </c>
      <c r="AC12" s="55">
        <v>98.666666699999993</v>
      </c>
      <c r="AD12" s="38">
        <f t="shared" si="3"/>
        <v>7</v>
      </c>
      <c r="AE12" s="55" t="s">
        <v>361</v>
      </c>
      <c r="AF12" s="38"/>
      <c r="AG12" s="55">
        <v>91</v>
      </c>
      <c r="AH12" s="38">
        <f t="shared" si="0"/>
        <v>16</v>
      </c>
      <c r="AI12" s="55">
        <v>87</v>
      </c>
      <c r="AJ12" s="38">
        <f t="shared" si="4"/>
        <v>11</v>
      </c>
      <c r="AK12" s="55">
        <v>108</v>
      </c>
      <c r="AL12" s="38">
        <f t="shared" si="4"/>
        <v>3</v>
      </c>
      <c r="AM12" s="55">
        <v>110</v>
      </c>
      <c r="AN12" s="38">
        <f t="shared" si="5"/>
        <v>5</v>
      </c>
      <c r="AO12" s="55">
        <f t="shared" si="8"/>
        <v>95.870370372222226</v>
      </c>
      <c r="AP12" s="38">
        <f t="shared" si="6"/>
        <v>12</v>
      </c>
    </row>
    <row r="13" spans="1:42" ht="15" customHeight="1">
      <c r="A13" s="76">
        <v>9808</v>
      </c>
      <c r="B13" s="109" t="s">
        <v>157</v>
      </c>
      <c r="C13" s="55">
        <v>77.5</v>
      </c>
      <c r="D13" s="38">
        <f t="shared" si="0"/>
        <v>12</v>
      </c>
      <c r="E13" s="55">
        <v>95</v>
      </c>
      <c r="F13" s="38">
        <f t="shared" si="0"/>
        <v>2</v>
      </c>
      <c r="G13" s="55">
        <v>100</v>
      </c>
      <c r="H13" s="38">
        <f t="shared" si="0"/>
        <v>4</v>
      </c>
      <c r="I13" s="55">
        <v>95</v>
      </c>
      <c r="J13" s="38">
        <f t="shared" si="0"/>
        <v>19</v>
      </c>
      <c r="K13" s="55">
        <v>104</v>
      </c>
      <c r="L13" s="38">
        <f t="shared" si="0"/>
        <v>10</v>
      </c>
      <c r="M13" s="55">
        <v>112.5</v>
      </c>
      <c r="N13" s="38">
        <f t="shared" si="1"/>
        <v>26</v>
      </c>
      <c r="O13" s="55">
        <v>125</v>
      </c>
      <c r="P13" s="38">
        <f t="shared" si="7"/>
        <v>3</v>
      </c>
      <c r="Q13" s="55">
        <v>90</v>
      </c>
      <c r="R13" s="38">
        <f t="shared" si="7"/>
        <v>20</v>
      </c>
      <c r="S13" s="55">
        <v>80</v>
      </c>
      <c r="T13" s="38">
        <f t="shared" si="7"/>
        <v>16</v>
      </c>
      <c r="U13" s="55">
        <v>102.5</v>
      </c>
      <c r="V13" s="38">
        <f t="shared" si="7"/>
        <v>15</v>
      </c>
      <c r="W13" s="55">
        <v>110</v>
      </c>
      <c r="X13" s="38">
        <f t="shared" si="7"/>
        <v>16</v>
      </c>
      <c r="Y13" s="55">
        <v>75</v>
      </c>
      <c r="Z13" s="38">
        <f t="shared" si="0"/>
        <v>19</v>
      </c>
      <c r="AA13" s="55">
        <v>95</v>
      </c>
      <c r="AB13" s="38">
        <f t="shared" si="0"/>
        <v>10</v>
      </c>
      <c r="AC13" s="55">
        <v>83</v>
      </c>
      <c r="AD13" s="38">
        <f t="shared" si="3"/>
        <v>20</v>
      </c>
      <c r="AE13" s="55" t="s">
        <v>361</v>
      </c>
      <c r="AF13" s="38"/>
      <c r="AG13" s="55">
        <v>92.4</v>
      </c>
      <c r="AH13" s="38">
        <f t="shared" si="0"/>
        <v>14</v>
      </c>
      <c r="AI13" s="55">
        <v>89.5</v>
      </c>
      <c r="AJ13" s="38">
        <f t="shared" si="4"/>
        <v>1</v>
      </c>
      <c r="AK13" s="55">
        <v>112</v>
      </c>
      <c r="AL13" s="38">
        <f t="shared" si="4"/>
        <v>1</v>
      </c>
      <c r="AM13" s="55">
        <v>112</v>
      </c>
      <c r="AN13" s="38">
        <f t="shared" si="5"/>
        <v>3</v>
      </c>
      <c r="AO13" s="55">
        <f t="shared" si="8"/>
        <v>97.244444444444454</v>
      </c>
      <c r="AP13" s="38">
        <f t="shared" si="6"/>
        <v>8</v>
      </c>
    </row>
    <row r="14" spans="1:42" ht="15" customHeight="1">
      <c r="A14" s="76">
        <v>9809</v>
      </c>
      <c r="B14" s="109" t="s">
        <v>157</v>
      </c>
      <c r="C14" s="55">
        <v>77.5</v>
      </c>
      <c r="D14" s="38">
        <f t="shared" si="0"/>
        <v>12</v>
      </c>
      <c r="E14" s="55">
        <v>90</v>
      </c>
      <c r="F14" s="38">
        <f t="shared" si="0"/>
        <v>5</v>
      </c>
      <c r="G14" s="55">
        <v>95</v>
      </c>
      <c r="H14" s="38">
        <f t="shared" si="0"/>
        <v>6</v>
      </c>
      <c r="I14" s="55">
        <v>100</v>
      </c>
      <c r="J14" s="38">
        <f t="shared" si="0"/>
        <v>7</v>
      </c>
      <c r="K14" s="55">
        <v>101.5</v>
      </c>
      <c r="L14" s="38">
        <f t="shared" si="0"/>
        <v>13</v>
      </c>
      <c r="M14" s="55">
        <v>112.5</v>
      </c>
      <c r="N14" s="38">
        <f t="shared" si="1"/>
        <v>26</v>
      </c>
      <c r="O14" s="55">
        <v>105</v>
      </c>
      <c r="P14" s="38">
        <f t="shared" si="7"/>
        <v>8</v>
      </c>
      <c r="Q14" s="55">
        <v>90</v>
      </c>
      <c r="R14" s="38">
        <f t="shared" si="7"/>
        <v>20</v>
      </c>
      <c r="S14" s="55">
        <v>85</v>
      </c>
      <c r="T14" s="38">
        <f t="shared" si="7"/>
        <v>10</v>
      </c>
      <c r="U14" s="55">
        <v>102.5</v>
      </c>
      <c r="V14" s="38">
        <f t="shared" si="7"/>
        <v>15</v>
      </c>
      <c r="W14" s="55">
        <v>110</v>
      </c>
      <c r="X14" s="38">
        <f t="shared" si="7"/>
        <v>16</v>
      </c>
      <c r="Y14" s="55">
        <v>76</v>
      </c>
      <c r="Z14" s="38">
        <f t="shared" si="0"/>
        <v>16</v>
      </c>
      <c r="AA14" s="55">
        <v>95</v>
      </c>
      <c r="AB14" s="38">
        <f t="shared" si="0"/>
        <v>10</v>
      </c>
      <c r="AC14" s="55">
        <v>83</v>
      </c>
      <c r="AD14" s="38">
        <f t="shared" si="3"/>
        <v>20</v>
      </c>
      <c r="AE14" s="55" t="s">
        <v>361</v>
      </c>
      <c r="AF14" s="38"/>
      <c r="AG14" s="55">
        <v>94.4</v>
      </c>
      <c r="AH14" s="38">
        <f t="shared" si="0"/>
        <v>13</v>
      </c>
      <c r="AI14" s="55">
        <v>89</v>
      </c>
      <c r="AJ14" s="38">
        <f t="shared" si="4"/>
        <v>5</v>
      </c>
      <c r="AK14" s="55">
        <v>85.5</v>
      </c>
      <c r="AL14" s="38">
        <f t="shared" si="4"/>
        <v>30</v>
      </c>
      <c r="AM14" s="55">
        <v>114</v>
      </c>
      <c r="AN14" s="38">
        <f t="shared" si="5"/>
        <v>1</v>
      </c>
      <c r="AO14" s="55">
        <f t="shared" si="8"/>
        <v>94.772222222222226</v>
      </c>
      <c r="AP14" s="38">
        <f t="shared" si="6"/>
        <v>17</v>
      </c>
    </row>
    <row r="15" spans="1:42" ht="15" customHeight="1">
      <c r="A15" s="77">
        <v>9810</v>
      </c>
      <c r="B15" s="116" t="s">
        <v>157</v>
      </c>
      <c r="C15" s="56">
        <v>80</v>
      </c>
      <c r="D15" s="41">
        <f t="shared" si="0"/>
        <v>10</v>
      </c>
      <c r="E15" s="56">
        <v>80</v>
      </c>
      <c r="F15" s="41">
        <f t="shared" si="0"/>
        <v>20</v>
      </c>
      <c r="G15" s="56">
        <v>95</v>
      </c>
      <c r="H15" s="41">
        <f t="shared" si="0"/>
        <v>6</v>
      </c>
      <c r="I15" s="56">
        <v>100</v>
      </c>
      <c r="J15" s="41">
        <f t="shared" si="0"/>
        <v>7</v>
      </c>
      <c r="K15" s="56">
        <v>99</v>
      </c>
      <c r="L15" s="41">
        <f t="shared" si="0"/>
        <v>17</v>
      </c>
      <c r="M15" s="56">
        <v>117.5</v>
      </c>
      <c r="N15" s="41">
        <f t="shared" si="1"/>
        <v>11</v>
      </c>
      <c r="O15" s="56">
        <v>105</v>
      </c>
      <c r="P15" s="41">
        <f t="shared" si="7"/>
        <v>8</v>
      </c>
      <c r="Q15" s="56">
        <v>85</v>
      </c>
      <c r="R15" s="41">
        <f t="shared" si="7"/>
        <v>25</v>
      </c>
      <c r="S15" s="56">
        <v>80</v>
      </c>
      <c r="T15" s="41">
        <f t="shared" si="7"/>
        <v>16</v>
      </c>
      <c r="U15" s="56">
        <v>105</v>
      </c>
      <c r="V15" s="41">
        <f t="shared" si="7"/>
        <v>12</v>
      </c>
      <c r="W15" s="56">
        <v>105</v>
      </c>
      <c r="X15" s="41">
        <f t="shared" si="7"/>
        <v>24</v>
      </c>
      <c r="Y15" s="56">
        <v>77</v>
      </c>
      <c r="Z15" s="41">
        <f t="shared" si="0"/>
        <v>11</v>
      </c>
      <c r="AA15" s="56">
        <v>90</v>
      </c>
      <c r="AB15" s="41">
        <f t="shared" si="0"/>
        <v>18</v>
      </c>
      <c r="AC15" s="56">
        <v>76</v>
      </c>
      <c r="AD15" s="41">
        <f t="shared" si="3"/>
        <v>29</v>
      </c>
      <c r="AE15" s="56" t="s">
        <v>361</v>
      </c>
      <c r="AF15" s="41"/>
      <c r="AG15" s="56">
        <v>91</v>
      </c>
      <c r="AH15" s="41">
        <f t="shared" si="0"/>
        <v>16</v>
      </c>
      <c r="AI15" s="56">
        <v>86</v>
      </c>
      <c r="AJ15" s="41">
        <f t="shared" si="4"/>
        <v>18</v>
      </c>
      <c r="AK15" s="56">
        <v>93.5</v>
      </c>
      <c r="AL15" s="41">
        <f t="shared" si="4"/>
        <v>24</v>
      </c>
      <c r="AM15" s="56">
        <v>95</v>
      </c>
      <c r="AN15" s="41">
        <f t="shared" si="5"/>
        <v>24</v>
      </c>
      <c r="AO15" s="56">
        <f t="shared" si="8"/>
        <v>92.222222222222229</v>
      </c>
      <c r="AP15" s="41">
        <f t="shared" si="6"/>
        <v>21</v>
      </c>
    </row>
    <row r="16" spans="1:42" ht="15" customHeight="1">
      <c r="A16" s="75">
        <v>9811</v>
      </c>
      <c r="B16" s="101" t="s">
        <v>153</v>
      </c>
      <c r="C16" s="54">
        <v>72.5</v>
      </c>
      <c r="D16" s="35">
        <f t="shared" si="0"/>
        <v>26</v>
      </c>
      <c r="E16" s="54">
        <v>90</v>
      </c>
      <c r="F16" s="35">
        <f t="shared" si="0"/>
        <v>5</v>
      </c>
      <c r="G16" s="54">
        <v>85</v>
      </c>
      <c r="H16" s="35">
        <f t="shared" si="0"/>
        <v>18</v>
      </c>
      <c r="I16" s="54">
        <v>95</v>
      </c>
      <c r="J16" s="35">
        <f t="shared" si="0"/>
        <v>19</v>
      </c>
      <c r="K16" s="54">
        <v>92.5</v>
      </c>
      <c r="L16" s="35">
        <f t="shared" si="0"/>
        <v>26</v>
      </c>
      <c r="M16" s="54">
        <v>115</v>
      </c>
      <c r="N16" s="35">
        <f t="shared" si="1"/>
        <v>20</v>
      </c>
      <c r="O16" s="54">
        <v>100</v>
      </c>
      <c r="P16" s="35">
        <f t="shared" si="7"/>
        <v>12</v>
      </c>
      <c r="Q16" s="54">
        <v>90</v>
      </c>
      <c r="R16" s="35">
        <f t="shared" si="7"/>
        <v>20</v>
      </c>
      <c r="S16" s="54">
        <v>65</v>
      </c>
      <c r="T16" s="35">
        <f t="shared" si="7"/>
        <v>27</v>
      </c>
      <c r="U16" s="54">
        <v>92.5</v>
      </c>
      <c r="V16" s="35">
        <f t="shared" si="7"/>
        <v>29</v>
      </c>
      <c r="W16" s="54">
        <v>104</v>
      </c>
      <c r="X16" s="35">
        <f t="shared" si="7"/>
        <v>28</v>
      </c>
      <c r="Y16" s="54">
        <v>78</v>
      </c>
      <c r="Z16" s="35">
        <f t="shared" si="0"/>
        <v>7</v>
      </c>
      <c r="AA16" s="54">
        <v>83</v>
      </c>
      <c r="AB16" s="35">
        <f t="shared" si="0"/>
        <v>28</v>
      </c>
      <c r="AC16" s="54">
        <v>76.666666699999993</v>
      </c>
      <c r="AD16" s="35">
        <f t="shared" si="3"/>
        <v>28</v>
      </c>
      <c r="AE16" s="54" t="s">
        <v>361</v>
      </c>
      <c r="AF16" s="35"/>
      <c r="AG16" s="54">
        <v>85.4</v>
      </c>
      <c r="AH16" s="35">
        <f t="shared" si="0"/>
        <v>27</v>
      </c>
      <c r="AI16" s="54">
        <v>83.5</v>
      </c>
      <c r="AJ16" s="35">
        <f t="shared" si="4"/>
        <v>26</v>
      </c>
      <c r="AK16" s="54">
        <v>87</v>
      </c>
      <c r="AL16" s="35">
        <f t="shared" si="4"/>
        <v>28</v>
      </c>
      <c r="AM16" s="54">
        <v>103</v>
      </c>
      <c r="AN16" s="35">
        <f t="shared" si="5"/>
        <v>13</v>
      </c>
      <c r="AO16" s="54">
        <f t="shared" si="8"/>
        <v>88.781481483333337</v>
      </c>
      <c r="AP16" s="35">
        <f t="shared" si="6"/>
        <v>29</v>
      </c>
    </row>
    <row r="17" spans="1:42" ht="15" customHeight="1">
      <c r="A17" s="76">
        <v>9812</v>
      </c>
      <c r="B17" s="109" t="s">
        <v>164</v>
      </c>
      <c r="C17" s="55">
        <v>80</v>
      </c>
      <c r="D17" s="38">
        <f t="shared" si="0"/>
        <v>10</v>
      </c>
      <c r="E17" s="55">
        <v>80</v>
      </c>
      <c r="F17" s="38">
        <f t="shared" si="0"/>
        <v>20</v>
      </c>
      <c r="G17" s="55">
        <v>80</v>
      </c>
      <c r="H17" s="38">
        <f t="shared" si="0"/>
        <v>24</v>
      </c>
      <c r="I17" s="55">
        <v>95</v>
      </c>
      <c r="J17" s="38">
        <f t="shared" si="0"/>
        <v>19</v>
      </c>
      <c r="K17" s="55">
        <v>98</v>
      </c>
      <c r="L17" s="38">
        <f t="shared" si="0"/>
        <v>20</v>
      </c>
      <c r="M17" s="55">
        <v>115</v>
      </c>
      <c r="N17" s="38">
        <f t="shared" si="1"/>
        <v>20</v>
      </c>
      <c r="O17" s="55">
        <v>135</v>
      </c>
      <c r="P17" s="38">
        <f t="shared" si="7"/>
        <v>1</v>
      </c>
      <c r="Q17" s="55">
        <v>85</v>
      </c>
      <c r="R17" s="38">
        <f t="shared" si="7"/>
        <v>25</v>
      </c>
      <c r="S17" s="55">
        <v>75</v>
      </c>
      <c r="T17" s="38">
        <f t="shared" si="7"/>
        <v>21</v>
      </c>
      <c r="U17" s="55">
        <v>97.5</v>
      </c>
      <c r="V17" s="38">
        <f t="shared" si="7"/>
        <v>22</v>
      </c>
      <c r="W17" s="55">
        <v>105</v>
      </c>
      <c r="X17" s="38">
        <f t="shared" si="7"/>
        <v>24</v>
      </c>
      <c r="Y17" s="55">
        <v>80</v>
      </c>
      <c r="Z17" s="38">
        <f t="shared" si="0"/>
        <v>6</v>
      </c>
      <c r="AA17" s="55">
        <v>90</v>
      </c>
      <c r="AB17" s="38">
        <f t="shared" si="0"/>
        <v>18</v>
      </c>
      <c r="AC17" s="55">
        <v>90.666666699999993</v>
      </c>
      <c r="AD17" s="38">
        <f t="shared" si="3"/>
        <v>15</v>
      </c>
      <c r="AE17" s="55">
        <v>83.5</v>
      </c>
      <c r="AF17" s="38">
        <f t="shared" si="0"/>
        <v>10</v>
      </c>
      <c r="AG17" s="55">
        <v>82.4</v>
      </c>
      <c r="AH17" s="38">
        <f t="shared" si="0"/>
        <v>29</v>
      </c>
      <c r="AI17" s="55">
        <v>89.5</v>
      </c>
      <c r="AJ17" s="38">
        <f t="shared" si="4"/>
        <v>1</v>
      </c>
      <c r="AK17" s="55">
        <v>107</v>
      </c>
      <c r="AL17" s="38">
        <f t="shared" si="4"/>
        <v>4</v>
      </c>
      <c r="AM17" s="55">
        <v>100</v>
      </c>
      <c r="AN17" s="38">
        <f t="shared" si="5"/>
        <v>14</v>
      </c>
      <c r="AO17" s="55">
        <f t="shared" si="8"/>
        <v>93.614814816666666</v>
      </c>
      <c r="AP17" s="38">
        <f t="shared" si="6"/>
        <v>19</v>
      </c>
    </row>
    <row r="18" spans="1:42" ht="15" customHeight="1">
      <c r="A18" s="76">
        <v>9813</v>
      </c>
      <c r="B18" s="109" t="s">
        <v>167</v>
      </c>
      <c r="C18" s="55">
        <v>77.5</v>
      </c>
      <c r="D18" s="38">
        <f t="shared" si="0"/>
        <v>12</v>
      </c>
      <c r="E18" s="55">
        <v>90</v>
      </c>
      <c r="F18" s="38">
        <f t="shared" si="0"/>
        <v>5</v>
      </c>
      <c r="G18" s="55">
        <v>85</v>
      </c>
      <c r="H18" s="38">
        <f t="shared" si="0"/>
        <v>18</v>
      </c>
      <c r="I18" s="55">
        <v>100</v>
      </c>
      <c r="J18" s="38">
        <f t="shared" si="0"/>
        <v>7</v>
      </c>
      <c r="K18" s="55">
        <v>100</v>
      </c>
      <c r="L18" s="38">
        <f t="shared" si="0"/>
        <v>16</v>
      </c>
      <c r="M18" s="55">
        <v>115</v>
      </c>
      <c r="N18" s="38">
        <f t="shared" si="1"/>
        <v>20</v>
      </c>
      <c r="O18" s="55">
        <v>90</v>
      </c>
      <c r="P18" s="38">
        <f t="shared" si="7"/>
        <v>23</v>
      </c>
      <c r="Q18" s="55">
        <v>93</v>
      </c>
      <c r="R18" s="38">
        <f t="shared" si="7"/>
        <v>18</v>
      </c>
      <c r="S18" s="55">
        <v>70</v>
      </c>
      <c r="T18" s="38">
        <f t="shared" si="7"/>
        <v>25</v>
      </c>
      <c r="U18" s="55">
        <v>97.5</v>
      </c>
      <c r="V18" s="38">
        <f t="shared" si="7"/>
        <v>22</v>
      </c>
      <c r="W18" s="55">
        <v>105</v>
      </c>
      <c r="X18" s="38">
        <f t="shared" si="7"/>
        <v>24</v>
      </c>
      <c r="Y18" s="55">
        <v>81</v>
      </c>
      <c r="Z18" s="38">
        <f t="shared" si="0"/>
        <v>4</v>
      </c>
      <c r="AA18" s="55">
        <v>105</v>
      </c>
      <c r="AB18" s="38">
        <f t="shared" si="0"/>
        <v>4</v>
      </c>
      <c r="AC18" s="55">
        <v>103</v>
      </c>
      <c r="AD18" s="38">
        <f t="shared" si="3"/>
        <v>2</v>
      </c>
      <c r="AE18" s="55" t="s">
        <v>361</v>
      </c>
      <c r="AF18" s="38"/>
      <c r="AG18" s="55">
        <v>117.4</v>
      </c>
      <c r="AH18" s="38">
        <f t="shared" si="0"/>
        <v>1</v>
      </c>
      <c r="AI18" s="55">
        <v>89.5</v>
      </c>
      <c r="AJ18" s="38">
        <f t="shared" si="4"/>
        <v>1</v>
      </c>
      <c r="AK18" s="55">
        <v>95.5</v>
      </c>
      <c r="AL18" s="38">
        <f t="shared" si="4"/>
        <v>23</v>
      </c>
      <c r="AM18" s="55">
        <v>110</v>
      </c>
      <c r="AN18" s="38">
        <f t="shared" si="5"/>
        <v>5</v>
      </c>
      <c r="AO18" s="55">
        <f t="shared" si="8"/>
        <v>95.800000000000011</v>
      </c>
      <c r="AP18" s="38">
        <f t="shared" si="6"/>
        <v>13</v>
      </c>
    </row>
    <row r="19" spans="1:42" ht="15" customHeight="1">
      <c r="A19" s="76">
        <v>9814</v>
      </c>
      <c r="B19" s="109" t="s">
        <v>169</v>
      </c>
      <c r="C19" s="55">
        <v>72.5</v>
      </c>
      <c r="D19" s="38">
        <f t="shared" si="0"/>
        <v>26</v>
      </c>
      <c r="E19" s="55">
        <v>75</v>
      </c>
      <c r="F19" s="38">
        <f t="shared" si="0"/>
        <v>27</v>
      </c>
      <c r="G19" s="55">
        <v>80</v>
      </c>
      <c r="H19" s="38">
        <f t="shared" si="0"/>
        <v>24</v>
      </c>
      <c r="I19" s="55">
        <v>85</v>
      </c>
      <c r="J19" s="38">
        <f t="shared" si="0"/>
        <v>30</v>
      </c>
      <c r="K19" s="55">
        <v>94</v>
      </c>
      <c r="L19" s="38">
        <f t="shared" si="0"/>
        <v>25</v>
      </c>
      <c r="M19" s="55">
        <v>122.5</v>
      </c>
      <c r="N19" s="38">
        <f t="shared" si="1"/>
        <v>2</v>
      </c>
      <c r="O19" s="55">
        <v>95</v>
      </c>
      <c r="P19" s="38">
        <f t="shared" si="7"/>
        <v>19</v>
      </c>
      <c r="Q19" s="55">
        <v>82</v>
      </c>
      <c r="R19" s="38">
        <f t="shared" si="7"/>
        <v>29</v>
      </c>
      <c r="S19" s="55">
        <v>65</v>
      </c>
      <c r="T19" s="38">
        <f t="shared" si="7"/>
        <v>27</v>
      </c>
      <c r="U19" s="55">
        <v>97.5</v>
      </c>
      <c r="V19" s="38">
        <f t="shared" si="7"/>
        <v>22</v>
      </c>
      <c r="W19" s="55">
        <v>112</v>
      </c>
      <c r="X19" s="38">
        <f t="shared" si="7"/>
        <v>14</v>
      </c>
      <c r="Y19" s="55">
        <v>82</v>
      </c>
      <c r="Z19" s="38">
        <f t="shared" si="0"/>
        <v>2</v>
      </c>
      <c r="AA19" s="55">
        <v>85</v>
      </c>
      <c r="AB19" s="38">
        <f t="shared" si="0"/>
        <v>25</v>
      </c>
      <c r="AC19" s="55">
        <v>82.666666699999993</v>
      </c>
      <c r="AD19" s="38">
        <f t="shared" si="3"/>
        <v>24</v>
      </c>
      <c r="AE19" s="55" t="s">
        <v>361</v>
      </c>
      <c r="AF19" s="38"/>
      <c r="AG19" s="55">
        <v>85.2</v>
      </c>
      <c r="AH19" s="38">
        <f t="shared" si="0"/>
        <v>28</v>
      </c>
      <c r="AI19" s="55">
        <v>83</v>
      </c>
      <c r="AJ19" s="38">
        <f t="shared" si="4"/>
        <v>29</v>
      </c>
      <c r="AK19" s="55">
        <v>110</v>
      </c>
      <c r="AL19" s="38">
        <f t="shared" si="4"/>
        <v>2</v>
      </c>
      <c r="AM19" s="55">
        <v>108</v>
      </c>
      <c r="AN19" s="38">
        <f t="shared" si="5"/>
        <v>7</v>
      </c>
      <c r="AO19" s="55">
        <f t="shared" si="8"/>
        <v>89.798148150000003</v>
      </c>
      <c r="AP19" s="38">
        <f t="shared" si="6"/>
        <v>27</v>
      </c>
    </row>
    <row r="20" spans="1:42" ht="15" customHeight="1">
      <c r="A20" s="76">
        <v>9815</v>
      </c>
      <c r="B20" s="109" t="s">
        <v>171</v>
      </c>
      <c r="C20" s="55">
        <v>92.5</v>
      </c>
      <c r="D20" s="38">
        <f t="shared" si="0"/>
        <v>1</v>
      </c>
      <c r="E20" s="55">
        <v>90</v>
      </c>
      <c r="F20" s="38">
        <f t="shared" si="0"/>
        <v>5</v>
      </c>
      <c r="G20" s="55">
        <v>95</v>
      </c>
      <c r="H20" s="38">
        <f t="shared" si="0"/>
        <v>6</v>
      </c>
      <c r="I20" s="55">
        <v>110</v>
      </c>
      <c r="J20" s="38">
        <f t="shared" si="0"/>
        <v>2</v>
      </c>
      <c r="K20" s="55">
        <v>108</v>
      </c>
      <c r="L20" s="38">
        <f t="shared" si="0"/>
        <v>6</v>
      </c>
      <c r="M20" s="55">
        <v>117.5</v>
      </c>
      <c r="N20" s="38">
        <f t="shared" si="1"/>
        <v>11</v>
      </c>
      <c r="O20" s="55">
        <v>110</v>
      </c>
      <c r="P20" s="38">
        <f t="shared" si="7"/>
        <v>5</v>
      </c>
      <c r="Q20" s="55">
        <v>100</v>
      </c>
      <c r="R20" s="38">
        <f t="shared" si="7"/>
        <v>9</v>
      </c>
      <c r="S20" s="55">
        <v>80</v>
      </c>
      <c r="T20" s="38">
        <f t="shared" si="7"/>
        <v>16</v>
      </c>
      <c r="U20" s="55">
        <v>110</v>
      </c>
      <c r="V20" s="38">
        <f t="shared" si="7"/>
        <v>7</v>
      </c>
      <c r="W20" s="55">
        <v>121</v>
      </c>
      <c r="X20" s="38">
        <f t="shared" si="7"/>
        <v>2</v>
      </c>
      <c r="Y20" s="55">
        <v>83</v>
      </c>
      <c r="Z20" s="38">
        <f t="shared" si="0"/>
        <v>1</v>
      </c>
      <c r="AA20" s="55">
        <v>108</v>
      </c>
      <c r="AB20" s="38">
        <f t="shared" si="0"/>
        <v>3</v>
      </c>
      <c r="AC20" s="55">
        <v>92.333333300000007</v>
      </c>
      <c r="AD20" s="38">
        <f t="shared" si="3"/>
        <v>12</v>
      </c>
      <c r="AE20" s="55">
        <v>90</v>
      </c>
      <c r="AF20" s="38">
        <f t="shared" si="0"/>
        <v>4</v>
      </c>
      <c r="AG20" s="55">
        <v>107.2</v>
      </c>
      <c r="AH20" s="38">
        <f t="shared" si="0"/>
        <v>2</v>
      </c>
      <c r="AI20" s="55">
        <v>83.5</v>
      </c>
      <c r="AJ20" s="38">
        <f t="shared" si="4"/>
        <v>26</v>
      </c>
      <c r="AK20" s="55">
        <v>99</v>
      </c>
      <c r="AL20" s="38">
        <f t="shared" si="4"/>
        <v>17</v>
      </c>
      <c r="AM20" s="55">
        <v>105</v>
      </c>
      <c r="AN20" s="38">
        <f t="shared" si="5"/>
        <v>9</v>
      </c>
      <c r="AO20" s="55">
        <f t="shared" si="8"/>
        <v>100.66851851666667</v>
      </c>
      <c r="AP20" s="38">
        <f t="shared" si="6"/>
        <v>5</v>
      </c>
    </row>
    <row r="21" spans="1:42" ht="15" customHeight="1">
      <c r="A21" s="76">
        <v>9816</v>
      </c>
      <c r="B21" s="109" t="s">
        <v>173</v>
      </c>
      <c r="C21" s="55">
        <v>75</v>
      </c>
      <c r="D21" s="38">
        <f t="shared" si="0"/>
        <v>23</v>
      </c>
      <c r="E21" s="55">
        <v>85</v>
      </c>
      <c r="F21" s="38">
        <f t="shared" si="0"/>
        <v>12</v>
      </c>
      <c r="G21" s="55">
        <v>85</v>
      </c>
      <c r="H21" s="38">
        <f t="shared" si="0"/>
        <v>18</v>
      </c>
      <c r="I21" s="55">
        <v>100</v>
      </c>
      <c r="J21" s="38">
        <f t="shared" si="0"/>
        <v>7</v>
      </c>
      <c r="K21" s="55">
        <v>98</v>
      </c>
      <c r="L21" s="38">
        <f t="shared" si="0"/>
        <v>20</v>
      </c>
      <c r="M21" s="55">
        <v>112.5</v>
      </c>
      <c r="N21" s="38">
        <f t="shared" si="1"/>
        <v>26</v>
      </c>
      <c r="O21" s="55">
        <v>90</v>
      </c>
      <c r="P21" s="38">
        <f t="shared" si="7"/>
        <v>23</v>
      </c>
      <c r="Q21" s="55">
        <v>90</v>
      </c>
      <c r="R21" s="38">
        <f t="shared" si="7"/>
        <v>20</v>
      </c>
      <c r="S21" s="55">
        <v>70</v>
      </c>
      <c r="T21" s="38">
        <f t="shared" si="7"/>
        <v>25</v>
      </c>
      <c r="U21" s="55">
        <v>100</v>
      </c>
      <c r="V21" s="38">
        <f t="shared" si="7"/>
        <v>18</v>
      </c>
      <c r="W21" s="55">
        <v>107</v>
      </c>
      <c r="X21" s="38">
        <f t="shared" si="7"/>
        <v>21</v>
      </c>
      <c r="Y21" s="55">
        <v>77</v>
      </c>
      <c r="Z21" s="38">
        <f t="shared" si="0"/>
        <v>11</v>
      </c>
      <c r="AA21" s="55">
        <v>100</v>
      </c>
      <c r="AB21" s="38">
        <f t="shared" si="0"/>
        <v>7</v>
      </c>
      <c r="AC21" s="55">
        <v>87.666666699999993</v>
      </c>
      <c r="AD21" s="38">
        <f t="shared" si="3"/>
        <v>18</v>
      </c>
      <c r="AE21" s="55">
        <v>85.5</v>
      </c>
      <c r="AF21" s="38">
        <f t="shared" si="0"/>
        <v>8</v>
      </c>
      <c r="AG21" s="55">
        <v>90</v>
      </c>
      <c r="AH21" s="38">
        <f t="shared" si="0"/>
        <v>18</v>
      </c>
      <c r="AI21" s="55">
        <v>87</v>
      </c>
      <c r="AJ21" s="38">
        <f t="shared" si="4"/>
        <v>11</v>
      </c>
      <c r="AK21" s="55">
        <v>87.5</v>
      </c>
      <c r="AL21" s="38">
        <f t="shared" si="4"/>
        <v>27</v>
      </c>
      <c r="AM21" s="55">
        <v>112</v>
      </c>
      <c r="AN21" s="38">
        <f t="shared" si="5"/>
        <v>3</v>
      </c>
      <c r="AO21" s="55">
        <f t="shared" si="8"/>
        <v>91.870370372222226</v>
      </c>
      <c r="AP21" s="38">
        <f t="shared" si="6"/>
        <v>22</v>
      </c>
    </row>
    <row r="22" spans="1:42" ht="15" customHeight="1">
      <c r="A22" s="76">
        <v>9817</v>
      </c>
      <c r="B22" s="109" t="s">
        <v>175</v>
      </c>
      <c r="C22" s="55">
        <v>75</v>
      </c>
      <c r="D22" s="38">
        <f t="shared" si="0"/>
        <v>23</v>
      </c>
      <c r="E22" s="55">
        <v>85</v>
      </c>
      <c r="F22" s="38">
        <f t="shared" si="0"/>
        <v>12</v>
      </c>
      <c r="G22" s="55">
        <v>90</v>
      </c>
      <c r="H22" s="38">
        <f t="shared" si="0"/>
        <v>13</v>
      </c>
      <c r="I22" s="55">
        <v>95</v>
      </c>
      <c r="J22" s="38">
        <f t="shared" si="0"/>
        <v>19</v>
      </c>
      <c r="K22" s="55">
        <v>105.5</v>
      </c>
      <c r="L22" s="38">
        <f t="shared" si="0"/>
        <v>8</v>
      </c>
      <c r="M22" s="55">
        <v>117.5</v>
      </c>
      <c r="N22" s="38">
        <f t="shared" si="1"/>
        <v>11</v>
      </c>
      <c r="O22" s="55">
        <v>100</v>
      </c>
      <c r="P22" s="38">
        <f t="shared" si="7"/>
        <v>12</v>
      </c>
      <c r="Q22" s="55">
        <v>105</v>
      </c>
      <c r="R22" s="38">
        <f t="shared" si="7"/>
        <v>5</v>
      </c>
      <c r="S22" s="55">
        <v>65</v>
      </c>
      <c r="T22" s="38">
        <f t="shared" si="7"/>
        <v>27</v>
      </c>
      <c r="U22" s="55">
        <v>107.5</v>
      </c>
      <c r="V22" s="38">
        <f t="shared" si="7"/>
        <v>10</v>
      </c>
      <c r="W22" s="55">
        <v>114</v>
      </c>
      <c r="X22" s="38">
        <f t="shared" si="7"/>
        <v>13</v>
      </c>
      <c r="Y22" s="55">
        <v>78</v>
      </c>
      <c r="Z22" s="38">
        <f t="shared" si="0"/>
        <v>7</v>
      </c>
      <c r="AA22" s="55">
        <v>100</v>
      </c>
      <c r="AB22" s="38">
        <f t="shared" si="0"/>
        <v>7</v>
      </c>
      <c r="AC22" s="55">
        <v>78</v>
      </c>
      <c r="AD22" s="38">
        <f t="shared" si="3"/>
        <v>27</v>
      </c>
      <c r="AE22" s="55" t="s">
        <v>361</v>
      </c>
      <c r="AF22" s="38"/>
      <c r="AG22" s="55">
        <v>98.6</v>
      </c>
      <c r="AH22" s="38">
        <f t="shared" si="0"/>
        <v>10</v>
      </c>
      <c r="AI22" s="55">
        <v>88.5</v>
      </c>
      <c r="AJ22" s="38">
        <f t="shared" si="4"/>
        <v>8</v>
      </c>
      <c r="AK22" s="55">
        <v>92.5</v>
      </c>
      <c r="AL22" s="38">
        <f t="shared" si="4"/>
        <v>25</v>
      </c>
      <c r="AM22" s="55">
        <v>100</v>
      </c>
      <c r="AN22" s="38">
        <f t="shared" si="5"/>
        <v>14</v>
      </c>
      <c r="AO22" s="55">
        <f t="shared" si="8"/>
        <v>94.172222222222217</v>
      </c>
      <c r="AP22" s="38">
        <f t="shared" si="6"/>
        <v>18</v>
      </c>
    </row>
    <row r="23" spans="1:42" ht="15" customHeight="1">
      <c r="A23" s="76">
        <v>9818</v>
      </c>
      <c r="B23" s="109" t="s">
        <v>178</v>
      </c>
      <c r="C23" s="55">
        <v>77.5</v>
      </c>
      <c r="D23" s="38">
        <f t="shared" si="0"/>
        <v>12</v>
      </c>
      <c r="E23" s="55">
        <v>85</v>
      </c>
      <c r="F23" s="38">
        <f t="shared" si="0"/>
        <v>12</v>
      </c>
      <c r="G23" s="55">
        <v>90</v>
      </c>
      <c r="H23" s="38">
        <f t="shared" si="0"/>
        <v>13</v>
      </c>
      <c r="I23" s="55">
        <v>100</v>
      </c>
      <c r="J23" s="38">
        <f t="shared" si="0"/>
        <v>7</v>
      </c>
      <c r="K23" s="55">
        <v>109</v>
      </c>
      <c r="L23" s="38">
        <f t="shared" si="0"/>
        <v>5</v>
      </c>
      <c r="M23" s="55">
        <v>117.5</v>
      </c>
      <c r="N23" s="38">
        <f t="shared" si="1"/>
        <v>11</v>
      </c>
      <c r="O23" s="55">
        <v>95</v>
      </c>
      <c r="P23" s="38">
        <f t="shared" si="7"/>
        <v>19</v>
      </c>
      <c r="Q23" s="55">
        <v>108</v>
      </c>
      <c r="R23" s="38">
        <f t="shared" si="7"/>
        <v>4</v>
      </c>
      <c r="S23" s="55">
        <v>75</v>
      </c>
      <c r="T23" s="38">
        <f t="shared" si="7"/>
        <v>21</v>
      </c>
      <c r="U23" s="55">
        <v>107.5</v>
      </c>
      <c r="V23" s="38">
        <f t="shared" si="7"/>
        <v>10</v>
      </c>
      <c r="W23" s="55">
        <v>121</v>
      </c>
      <c r="X23" s="38">
        <f t="shared" si="7"/>
        <v>2</v>
      </c>
      <c r="Y23" s="55">
        <v>76</v>
      </c>
      <c r="Z23" s="38">
        <f t="shared" si="0"/>
        <v>16</v>
      </c>
      <c r="AA23" s="55">
        <v>95</v>
      </c>
      <c r="AB23" s="38">
        <f t="shared" si="0"/>
        <v>10</v>
      </c>
      <c r="AC23" s="55">
        <v>78.666666699999993</v>
      </c>
      <c r="AD23" s="38">
        <f t="shared" si="3"/>
        <v>26</v>
      </c>
      <c r="AE23" s="55">
        <v>93</v>
      </c>
      <c r="AF23" s="38">
        <f t="shared" si="0"/>
        <v>2</v>
      </c>
      <c r="AG23" s="55">
        <v>99.6</v>
      </c>
      <c r="AH23" s="38">
        <f t="shared" si="0"/>
        <v>9</v>
      </c>
      <c r="AI23" s="55">
        <v>86.5</v>
      </c>
      <c r="AJ23" s="38">
        <f t="shared" si="4"/>
        <v>17</v>
      </c>
      <c r="AK23" s="55">
        <v>97</v>
      </c>
      <c r="AL23" s="38">
        <f t="shared" si="4"/>
        <v>21</v>
      </c>
      <c r="AM23" s="55">
        <v>105</v>
      </c>
      <c r="AN23" s="38">
        <f t="shared" si="5"/>
        <v>9</v>
      </c>
      <c r="AO23" s="55">
        <f t="shared" si="8"/>
        <v>95.737037038888886</v>
      </c>
      <c r="AP23" s="38">
        <f t="shared" si="6"/>
        <v>14</v>
      </c>
    </row>
    <row r="24" spans="1:42" ht="15" customHeight="1">
      <c r="A24" s="76">
        <v>9819</v>
      </c>
      <c r="B24" s="109" t="s">
        <v>181</v>
      </c>
      <c r="C24" s="55">
        <v>77.5</v>
      </c>
      <c r="D24" s="38">
        <f t="shared" si="0"/>
        <v>12</v>
      </c>
      <c r="E24" s="55">
        <v>80</v>
      </c>
      <c r="F24" s="38">
        <f t="shared" si="0"/>
        <v>20</v>
      </c>
      <c r="G24" s="55">
        <v>90</v>
      </c>
      <c r="H24" s="38">
        <f t="shared" si="0"/>
        <v>13</v>
      </c>
      <c r="I24" s="55">
        <v>100</v>
      </c>
      <c r="J24" s="38">
        <f t="shared" si="0"/>
        <v>7</v>
      </c>
      <c r="K24" s="55">
        <v>103.5</v>
      </c>
      <c r="L24" s="38">
        <f t="shared" si="0"/>
        <v>11</v>
      </c>
      <c r="M24" s="55">
        <v>122.5</v>
      </c>
      <c r="N24" s="38">
        <f t="shared" si="1"/>
        <v>2</v>
      </c>
      <c r="O24" s="55">
        <v>100</v>
      </c>
      <c r="P24" s="38">
        <f t="shared" si="7"/>
        <v>12</v>
      </c>
      <c r="Q24" s="55">
        <v>100</v>
      </c>
      <c r="R24" s="38">
        <f t="shared" si="7"/>
        <v>9</v>
      </c>
      <c r="S24" s="55">
        <v>85</v>
      </c>
      <c r="T24" s="38">
        <f t="shared" si="7"/>
        <v>10</v>
      </c>
      <c r="U24" s="55">
        <v>105</v>
      </c>
      <c r="V24" s="38">
        <f t="shared" si="7"/>
        <v>12</v>
      </c>
      <c r="W24" s="55">
        <v>115</v>
      </c>
      <c r="X24" s="38">
        <f t="shared" si="7"/>
        <v>10</v>
      </c>
      <c r="Y24" s="55">
        <v>75</v>
      </c>
      <c r="Z24" s="38">
        <f t="shared" si="0"/>
        <v>19</v>
      </c>
      <c r="AA24" s="55">
        <v>89</v>
      </c>
      <c r="AB24" s="38">
        <f t="shared" si="0"/>
        <v>23</v>
      </c>
      <c r="AC24" s="55">
        <v>96</v>
      </c>
      <c r="AD24" s="38">
        <f t="shared" si="3"/>
        <v>9</v>
      </c>
      <c r="AE24" s="55">
        <v>83.5</v>
      </c>
      <c r="AF24" s="38">
        <f t="shared" si="0"/>
        <v>10</v>
      </c>
      <c r="AG24" s="55">
        <v>92.2</v>
      </c>
      <c r="AH24" s="38">
        <f t="shared" si="0"/>
        <v>15</v>
      </c>
      <c r="AI24" s="55">
        <v>87</v>
      </c>
      <c r="AJ24" s="38">
        <f t="shared" si="4"/>
        <v>11</v>
      </c>
      <c r="AK24" s="55">
        <v>105.5</v>
      </c>
      <c r="AL24" s="38">
        <f t="shared" si="4"/>
        <v>6</v>
      </c>
      <c r="AM24" s="55">
        <v>100</v>
      </c>
      <c r="AN24" s="38">
        <f t="shared" si="5"/>
        <v>14</v>
      </c>
      <c r="AO24" s="55">
        <f t="shared" si="8"/>
        <v>95.733333333333334</v>
      </c>
      <c r="AP24" s="38">
        <f t="shared" si="6"/>
        <v>15</v>
      </c>
    </row>
    <row r="25" spans="1:42" ht="15" customHeight="1">
      <c r="A25" s="77">
        <v>9820</v>
      </c>
      <c r="B25" s="116" t="s">
        <v>184</v>
      </c>
      <c r="C25" s="56">
        <v>77.5</v>
      </c>
      <c r="D25" s="41">
        <f t="shared" si="0"/>
        <v>12</v>
      </c>
      <c r="E25" s="56">
        <v>80</v>
      </c>
      <c r="F25" s="41">
        <f t="shared" si="0"/>
        <v>20</v>
      </c>
      <c r="G25" s="56">
        <v>85</v>
      </c>
      <c r="H25" s="41">
        <f t="shared" si="0"/>
        <v>18</v>
      </c>
      <c r="I25" s="56">
        <v>90</v>
      </c>
      <c r="J25" s="41">
        <f t="shared" si="0"/>
        <v>25</v>
      </c>
      <c r="K25" s="56">
        <v>95</v>
      </c>
      <c r="L25" s="41">
        <f t="shared" si="0"/>
        <v>24</v>
      </c>
      <c r="M25" s="56">
        <v>122.5</v>
      </c>
      <c r="N25" s="41">
        <f t="shared" si="1"/>
        <v>2</v>
      </c>
      <c r="O25" s="56">
        <v>90</v>
      </c>
      <c r="P25" s="41">
        <f t="shared" si="7"/>
        <v>23</v>
      </c>
      <c r="Q25" s="56">
        <v>100</v>
      </c>
      <c r="R25" s="41">
        <f t="shared" si="7"/>
        <v>9</v>
      </c>
      <c r="S25" s="56">
        <v>85</v>
      </c>
      <c r="T25" s="41">
        <f t="shared" si="7"/>
        <v>10</v>
      </c>
      <c r="U25" s="56">
        <v>102.5</v>
      </c>
      <c r="V25" s="41">
        <f t="shared" si="7"/>
        <v>15</v>
      </c>
      <c r="W25" s="56">
        <v>110</v>
      </c>
      <c r="X25" s="41">
        <f t="shared" si="7"/>
        <v>16</v>
      </c>
      <c r="Y25" s="56">
        <v>74</v>
      </c>
      <c r="Z25" s="41">
        <f t="shared" si="0"/>
        <v>25</v>
      </c>
      <c r="AA25" s="56">
        <v>90</v>
      </c>
      <c r="AB25" s="41">
        <f t="shared" si="0"/>
        <v>18</v>
      </c>
      <c r="AC25" s="56">
        <v>90.666666699999993</v>
      </c>
      <c r="AD25" s="41">
        <f t="shared" si="3"/>
        <v>15</v>
      </c>
      <c r="AE25" s="56">
        <v>89.5</v>
      </c>
      <c r="AF25" s="41">
        <f t="shared" si="0"/>
        <v>5</v>
      </c>
      <c r="AG25" s="56">
        <v>85.8</v>
      </c>
      <c r="AH25" s="41">
        <f t="shared" si="0"/>
        <v>25</v>
      </c>
      <c r="AI25" s="56">
        <v>87</v>
      </c>
      <c r="AJ25" s="41">
        <f t="shared" si="4"/>
        <v>11</v>
      </c>
      <c r="AK25" s="56">
        <v>86.5</v>
      </c>
      <c r="AL25" s="41">
        <f t="shared" si="4"/>
        <v>29</v>
      </c>
      <c r="AM25" s="56">
        <v>95</v>
      </c>
      <c r="AN25" s="41">
        <f t="shared" si="5"/>
        <v>24</v>
      </c>
      <c r="AO25" s="56">
        <f t="shared" si="8"/>
        <v>91.47037037222222</v>
      </c>
      <c r="AP25" s="41">
        <f t="shared" si="6"/>
        <v>23</v>
      </c>
    </row>
    <row r="26" spans="1:42" ht="15" customHeight="1">
      <c r="A26" s="75">
        <v>9821</v>
      </c>
      <c r="B26" s="101" t="s">
        <v>184</v>
      </c>
      <c r="C26" s="54">
        <v>70</v>
      </c>
      <c r="D26" s="35">
        <f t="shared" si="0"/>
        <v>28</v>
      </c>
      <c r="E26" s="54">
        <v>80</v>
      </c>
      <c r="F26" s="35">
        <f t="shared" si="0"/>
        <v>20</v>
      </c>
      <c r="G26" s="54">
        <v>80</v>
      </c>
      <c r="H26" s="35">
        <f t="shared" si="0"/>
        <v>24</v>
      </c>
      <c r="I26" s="54">
        <v>100</v>
      </c>
      <c r="J26" s="35">
        <f t="shared" si="0"/>
        <v>7</v>
      </c>
      <c r="K26" s="54">
        <v>89.5</v>
      </c>
      <c r="L26" s="35">
        <f t="shared" si="0"/>
        <v>29</v>
      </c>
      <c r="M26" s="54">
        <v>117.5</v>
      </c>
      <c r="N26" s="35">
        <f t="shared" si="1"/>
        <v>11</v>
      </c>
      <c r="O26" s="54">
        <v>95</v>
      </c>
      <c r="P26" s="35">
        <f t="shared" si="7"/>
        <v>19</v>
      </c>
      <c r="Q26" s="54">
        <v>100</v>
      </c>
      <c r="R26" s="35">
        <f t="shared" si="7"/>
        <v>9</v>
      </c>
      <c r="S26" s="54">
        <v>80</v>
      </c>
      <c r="T26" s="35">
        <f t="shared" si="7"/>
        <v>16</v>
      </c>
      <c r="U26" s="54">
        <v>97.5</v>
      </c>
      <c r="V26" s="35">
        <f t="shared" si="7"/>
        <v>22</v>
      </c>
      <c r="W26" s="54">
        <v>107</v>
      </c>
      <c r="X26" s="35">
        <f t="shared" si="7"/>
        <v>21</v>
      </c>
      <c r="Y26" s="54">
        <v>73</v>
      </c>
      <c r="Z26" s="35">
        <f t="shared" si="0"/>
        <v>29</v>
      </c>
      <c r="AA26" s="54">
        <v>84</v>
      </c>
      <c r="AB26" s="35">
        <f t="shared" si="0"/>
        <v>27</v>
      </c>
      <c r="AC26" s="54">
        <v>83</v>
      </c>
      <c r="AD26" s="35">
        <f t="shared" si="3"/>
        <v>20</v>
      </c>
      <c r="AE26" s="54">
        <v>82</v>
      </c>
      <c r="AF26" s="35">
        <f t="shared" si="0"/>
        <v>12</v>
      </c>
      <c r="AG26" s="54">
        <v>89</v>
      </c>
      <c r="AH26" s="35">
        <f t="shared" si="0"/>
        <v>21</v>
      </c>
      <c r="AI26" s="54">
        <v>87</v>
      </c>
      <c r="AJ26" s="35">
        <f t="shared" si="4"/>
        <v>11</v>
      </c>
      <c r="AK26" s="54">
        <v>103</v>
      </c>
      <c r="AL26" s="35">
        <f t="shared" si="4"/>
        <v>11</v>
      </c>
      <c r="AM26" s="54">
        <v>100</v>
      </c>
      <c r="AN26" s="35">
        <f t="shared" si="5"/>
        <v>14</v>
      </c>
      <c r="AO26" s="54">
        <f t="shared" si="8"/>
        <v>90.861111111111114</v>
      </c>
      <c r="AP26" s="35">
        <f t="shared" si="6"/>
        <v>25</v>
      </c>
    </row>
    <row r="27" spans="1:42" ht="15" customHeight="1">
      <c r="A27" s="76">
        <v>9822</v>
      </c>
      <c r="B27" s="109" t="s">
        <v>188</v>
      </c>
      <c r="C27" s="55">
        <v>75</v>
      </c>
      <c r="D27" s="38">
        <f t="shared" si="0"/>
        <v>23</v>
      </c>
      <c r="E27" s="55">
        <v>80</v>
      </c>
      <c r="F27" s="38">
        <f t="shared" si="0"/>
        <v>20</v>
      </c>
      <c r="G27" s="55">
        <v>90</v>
      </c>
      <c r="H27" s="38">
        <f t="shared" si="0"/>
        <v>13</v>
      </c>
      <c r="I27" s="55">
        <v>100</v>
      </c>
      <c r="J27" s="38">
        <f t="shared" si="0"/>
        <v>7</v>
      </c>
      <c r="K27" s="55">
        <v>99</v>
      </c>
      <c r="L27" s="38">
        <f t="shared" si="0"/>
        <v>17</v>
      </c>
      <c r="M27" s="55">
        <v>115</v>
      </c>
      <c r="N27" s="38">
        <f t="shared" si="1"/>
        <v>20</v>
      </c>
      <c r="O27" s="55">
        <v>110</v>
      </c>
      <c r="P27" s="38">
        <f t="shared" si="7"/>
        <v>5</v>
      </c>
      <c r="Q27" s="55">
        <v>113</v>
      </c>
      <c r="R27" s="38">
        <f t="shared" si="7"/>
        <v>2</v>
      </c>
      <c r="S27" s="55">
        <v>95</v>
      </c>
      <c r="T27" s="38">
        <f t="shared" si="7"/>
        <v>1</v>
      </c>
      <c r="U27" s="55">
        <v>117.5</v>
      </c>
      <c r="V27" s="38">
        <f t="shared" si="7"/>
        <v>2</v>
      </c>
      <c r="W27" s="55">
        <v>120</v>
      </c>
      <c r="X27" s="38">
        <f t="shared" si="7"/>
        <v>4</v>
      </c>
      <c r="Y27" s="55">
        <v>74</v>
      </c>
      <c r="Z27" s="38">
        <f t="shared" si="0"/>
        <v>25</v>
      </c>
      <c r="AA27" s="55">
        <v>95</v>
      </c>
      <c r="AB27" s="38">
        <f t="shared" si="0"/>
        <v>10</v>
      </c>
      <c r="AC27" s="55">
        <v>95.666666699999993</v>
      </c>
      <c r="AD27" s="38">
        <f t="shared" si="3"/>
        <v>10</v>
      </c>
      <c r="AE27" s="55">
        <v>91</v>
      </c>
      <c r="AF27" s="38">
        <f t="shared" si="0"/>
        <v>3</v>
      </c>
      <c r="AG27" s="55">
        <v>100.6</v>
      </c>
      <c r="AH27" s="38">
        <f t="shared" si="0"/>
        <v>7</v>
      </c>
      <c r="AI27" s="55">
        <v>88.5</v>
      </c>
      <c r="AJ27" s="38">
        <f t="shared" si="4"/>
        <v>8</v>
      </c>
      <c r="AK27" s="55">
        <v>99.5</v>
      </c>
      <c r="AL27" s="38">
        <f t="shared" si="4"/>
        <v>16</v>
      </c>
      <c r="AM27" s="55">
        <v>105</v>
      </c>
      <c r="AN27" s="38">
        <f t="shared" si="5"/>
        <v>9</v>
      </c>
      <c r="AO27" s="55">
        <f t="shared" si="8"/>
        <v>98.487037038888886</v>
      </c>
      <c r="AP27" s="38">
        <f t="shared" si="6"/>
        <v>7</v>
      </c>
    </row>
    <row r="28" spans="1:42" ht="15" customHeight="1">
      <c r="A28" s="76">
        <v>9823</v>
      </c>
      <c r="B28" s="109" t="s">
        <v>191</v>
      </c>
      <c r="C28" s="55">
        <v>85</v>
      </c>
      <c r="D28" s="38">
        <f t="shared" si="0"/>
        <v>4</v>
      </c>
      <c r="E28" s="55">
        <v>95</v>
      </c>
      <c r="F28" s="38">
        <f t="shared" si="0"/>
        <v>2</v>
      </c>
      <c r="G28" s="55">
        <v>105</v>
      </c>
      <c r="H28" s="38">
        <f t="shared" si="0"/>
        <v>1</v>
      </c>
      <c r="I28" s="55">
        <v>115</v>
      </c>
      <c r="J28" s="38">
        <f t="shared" si="0"/>
        <v>1</v>
      </c>
      <c r="K28" s="55">
        <v>116</v>
      </c>
      <c r="L28" s="38">
        <f t="shared" si="0"/>
        <v>1</v>
      </c>
      <c r="M28" s="55">
        <v>122.5</v>
      </c>
      <c r="N28" s="38">
        <f t="shared" si="1"/>
        <v>2</v>
      </c>
      <c r="O28" s="55">
        <v>100</v>
      </c>
      <c r="P28" s="38">
        <f t="shared" si="7"/>
        <v>12</v>
      </c>
      <c r="Q28" s="55">
        <v>100</v>
      </c>
      <c r="R28" s="38">
        <f t="shared" si="7"/>
        <v>9</v>
      </c>
      <c r="S28" s="55">
        <v>85</v>
      </c>
      <c r="T28" s="38">
        <f t="shared" si="7"/>
        <v>10</v>
      </c>
      <c r="U28" s="55">
        <v>112.5</v>
      </c>
      <c r="V28" s="38">
        <f t="shared" si="7"/>
        <v>4</v>
      </c>
      <c r="W28" s="55">
        <v>126</v>
      </c>
      <c r="X28" s="38">
        <f t="shared" si="7"/>
        <v>1</v>
      </c>
      <c r="Y28" s="55">
        <v>75</v>
      </c>
      <c r="Z28" s="38">
        <f t="shared" si="0"/>
        <v>19</v>
      </c>
      <c r="AA28" s="55">
        <v>110</v>
      </c>
      <c r="AB28" s="38">
        <f t="shared" si="0"/>
        <v>2</v>
      </c>
      <c r="AC28" s="55">
        <v>104.666667</v>
      </c>
      <c r="AD28" s="38">
        <f t="shared" si="3"/>
        <v>1</v>
      </c>
      <c r="AE28" s="55">
        <v>87</v>
      </c>
      <c r="AF28" s="38">
        <f t="shared" si="0"/>
        <v>7</v>
      </c>
      <c r="AG28" s="55">
        <v>102.2</v>
      </c>
      <c r="AH28" s="38">
        <f t="shared" si="0"/>
        <v>5</v>
      </c>
      <c r="AI28" s="55">
        <v>85</v>
      </c>
      <c r="AJ28" s="38">
        <f t="shared" si="4"/>
        <v>21</v>
      </c>
      <c r="AK28" s="55">
        <v>107</v>
      </c>
      <c r="AL28" s="38">
        <f t="shared" si="4"/>
        <v>4</v>
      </c>
      <c r="AM28" s="55">
        <v>95</v>
      </c>
      <c r="AN28" s="38">
        <f t="shared" si="5"/>
        <v>24</v>
      </c>
      <c r="AO28" s="55">
        <f t="shared" si="8"/>
        <v>102.27037038888889</v>
      </c>
      <c r="AP28" s="38">
        <f t="shared" si="6"/>
        <v>2</v>
      </c>
    </row>
    <row r="29" spans="1:42" ht="15" customHeight="1">
      <c r="A29" s="76">
        <v>9824</v>
      </c>
      <c r="B29" s="109" t="s">
        <v>194</v>
      </c>
      <c r="C29" s="55">
        <v>77.5</v>
      </c>
      <c r="D29" s="38">
        <f t="shared" si="0"/>
        <v>12</v>
      </c>
      <c r="E29" s="55">
        <v>85</v>
      </c>
      <c r="F29" s="38">
        <f t="shared" si="0"/>
        <v>12</v>
      </c>
      <c r="G29" s="55">
        <v>75</v>
      </c>
      <c r="H29" s="38">
        <f t="shared" si="0"/>
        <v>29</v>
      </c>
      <c r="I29" s="55">
        <v>100</v>
      </c>
      <c r="J29" s="38">
        <f t="shared" si="0"/>
        <v>7</v>
      </c>
      <c r="K29" s="55">
        <v>96.5</v>
      </c>
      <c r="L29" s="38">
        <f t="shared" si="0"/>
        <v>22</v>
      </c>
      <c r="M29" s="55">
        <v>120</v>
      </c>
      <c r="N29" s="38">
        <f t="shared" si="1"/>
        <v>6</v>
      </c>
      <c r="O29" s="55">
        <v>90</v>
      </c>
      <c r="P29" s="38">
        <f t="shared" si="7"/>
        <v>23</v>
      </c>
      <c r="Q29" s="55">
        <v>93</v>
      </c>
      <c r="R29" s="38">
        <f t="shared" si="7"/>
        <v>18</v>
      </c>
      <c r="S29" s="55">
        <v>75</v>
      </c>
      <c r="T29" s="38">
        <f t="shared" si="7"/>
        <v>21</v>
      </c>
      <c r="U29" s="55">
        <v>97.5</v>
      </c>
      <c r="V29" s="38">
        <f t="shared" si="7"/>
        <v>22</v>
      </c>
      <c r="W29" s="55">
        <v>108</v>
      </c>
      <c r="X29" s="38">
        <f t="shared" si="7"/>
        <v>20</v>
      </c>
      <c r="Y29" s="55">
        <v>76</v>
      </c>
      <c r="Z29" s="38">
        <f t="shared" si="0"/>
        <v>16</v>
      </c>
      <c r="AA29" s="55">
        <v>90</v>
      </c>
      <c r="AB29" s="38">
        <f t="shared" si="0"/>
        <v>18</v>
      </c>
      <c r="AC29" s="55">
        <v>83.333333300000007</v>
      </c>
      <c r="AD29" s="38">
        <f t="shared" si="3"/>
        <v>19</v>
      </c>
      <c r="AE29" s="55">
        <v>82</v>
      </c>
      <c r="AF29" s="38">
        <f t="shared" si="0"/>
        <v>12</v>
      </c>
      <c r="AG29" s="55">
        <v>81.2</v>
      </c>
      <c r="AH29" s="38">
        <f t="shared" si="0"/>
        <v>30</v>
      </c>
      <c r="AI29" s="55">
        <v>89.5</v>
      </c>
      <c r="AJ29" s="38">
        <f t="shared" si="4"/>
        <v>1</v>
      </c>
      <c r="AK29" s="55">
        <v>96.5</v>
      </c>
      <c r="AL29" s="38">
        <f t="shared" si="4"/>
        <v>22</v>
      </c>
      <c r="AM29" s="55">
        <v>100</v>
      </c>
      <c r="AN29" s="38">
        <f t="shared" si="5"/>
        <v>14</v>
      </c>
      <c r="AO29" s="55">
        <f t="shared" si="8"/>
        <v>90.77962962777778</v>
      </c>
      <c r="AP29" s="38">
        <f t="shared" si="6"/>
        <v>26</v>
      </c>
    </row>
    <row r="30" spans="1:42" ht="15" customHeight="1">
      <c r="A30" s="76">
        <v>9825</v>
      </c>
      <c r="B30" s="109" t="s">
        <v>197</v>
      </c>
      <c r="C30" s="55">
        <v>70</v>
      </c>
      <c r="D30" s="38">
        <f t="shared" si="0"/>
        <v>28</v>
      </c>
      <c r="E30" s="55">
        <v>85</v>
      </c>
      <c r="F30" s="38">
        <f t="shared" si="0"/>
        <v>12</v>
      </c>
      <c r="G30" s="55">
        <v>80</v>
      </c>
      <c r="H30" s="38">
        <f t="shared" si="0"/>
        <v>24</v>
      </c>
      <c r="I30" s="55">
        <v>90</v>
      </c>
      <c r="J30" s="38">
        <f t="shared" si="0"/>
        <v>25</v>
      </c>
      <c r="K30" s="55">
        <v>86</v>
      </c>
      <c r="L30" s="38">
        <f t="shared" si="0"/>
        <v>30</v>
      </c>
      <c r="M30" s="55">
        <v>112.5</v>
      </c>
      <c r="N30" s="38">
        <f t="shared" si="1"/>
        <v>26</v>
      </c>
      <c r="O30" s="55">
        <v>85</v>
      </c>
      <c r="P30" s="38">
        <f t="shared" si="7"/>
        <v>29</v>
      </c>
      <c r="Q30" s="55">
        <v>85</v>
      </c>
      <c r="R30" s="38">
        <f t="shared" si="7"/>
        <v>25</v>
      </c>
      <c r="S30" s="55">
        <v>65</v>
      </c>
      <c r="T30" s="38">
        <f t="shared" si="7"/>
        <v>27</v>
      </c>
      <c r="U30" s="55">
        <v>92.5</v>
      </c>
      <c r="V30" s="38">
        <f t="shared" si="7"/>
        <v>29</v>
      </c>
      <c r="W30" s="55">
        <v>100</v>
      </c>
      <c r="X30" s="38">
        <f t="shared" si="7"/>
        <v>30</v>
      </c>
      <c r="Y30" s="55">
        <v>77</v>
      </c>
      <c r="Z30" s="38">
        <f t="shared" si="0"/>
        <v>11</v>
      </c>
      <c r="AA30" s="55">
        <v>85</v>
      </c>
      <c r="AB30" s="38">
        <f t="shared" si="0"/>
        <v>25</v>
      </c>
      <c r="AC30" s="55">
        <v>80</v>
      </c>
      <c r="AD30" s="38">
        <f t="shared" si="3"/>
        <v>25</v>
      </c>
      <c r="AE30" s="55" t="s">
        <v>361</v>
      </c>
      <c r="AF30" s="38"/>
      <c r="AG30" s="55">
        <v>88.8</v>
      </c>
      <c r="AH30" s="38">
        <f t="shared" si="0"/>
        <v>22</v>
      </c>
      <c r="AI30" s="55">
        <v>85</v>
      </c>
      <c r="AJ30" s="38">
        <f t="shared" si="4"/>
        <v>21</v>
      </c>
      <c r="AK30" s="55">
        <v>103</v>
      </c>
      <c r="AL30" s="38">
        <f t="shared" si="4"/>
        <v>11</v>
      </c>
      <c r="AM30" s="55">
        <v>105</v>
      </c>
      <c r="AN30" s="38">
        <f t="shared" si="5"/>
        <v>9</v>
      </c>
      <c r="AO30" s="55">
        <f t="shared" si="8"/>
        <v>87.48888888888888</v>
      </c>
      <c r="AP30" s="38">
        <f t="shared" si="6"/>
        <v>30</v>
      </c>
    </row>
    <row r="31" spans="1:42" ht="15" customHeight="1">
      <c r="A31" s="76">
        <v>9826</v>
      </c>
      <c r="B31" s="109" t="s">
        <v>201</v>
      </c>
      <c r="C31" s="55">
        <v>82.5</v>
      </c>
      <c r="D31" s="38">
        <f t="shared" si="0"/>
        <v>7</v>
      </c>
      <c r="E31" s="55">
        <v>95</v>
      </c>
      <c r="F31" s="38">
        <f t="shared" si="0"/>
        <v>2</v>
      </c>
      <c r="G31" s="55">
        <v>95</v>
      </c>
      <c r="H31" s="38">
        <f t="shared" si="0"/>
        <v>6</v>
      </c>
      <c r="I31" s="55">
        <v>110</v>
      </c>
      <c r="J31" s="38">
        <f t="shared" si="0"/>
        <v>2</v>
      </c>
      <c r="K31" s="55">
        <v>107.5</v>
      </c>
      <c r="L31" s="38">
        <f t="shared" si="0"/>
        <v>7</v>
      </c>
      <c r="M31" s="55">
        <v>112.5</v>
      </c>
      <c r="N31" s="38">
        <f t="shared" si="1"/>
        <v>26</v>
      </c>
      <c r="O31" s="55">
        <v>110</v>
      </c>
      <c r="P31" s="38">
        <f t="shared" si="7"/>
        <v>5</v>
      </c>
      <c r="Q31" s="55">
        <v>105</v>
      </c>
      <c r="R31" s="38">
        <f t="shared" si="7"/>
        <v>5</v>
      </c>
      <c r="S31" s="55">
        <v>95</v>
      </c>
      <c r="T31" s="38">
        <f t="shared" si="7"/>
        <v>1</v>
      </c>
      <c r="U31" s="55">
        <v>110</v>
      </c>
      <c r="V31" s="38">
        <f t="shared" si="7"/>
        <v>7</v>
      </c>
      <c r="W31" s="55">
        <v>116</v>
      </c>
      <c r="X31" s="38">
        <f t="shared" si="7"/>
        <v>7</v>
      </c>
      <c r="Y31" s="55">
        <v>75</v>
      </c>
      <c r="Z31" s="38">
        <f t="shared" si="0"/>
        <v>19</v>
      </c>
      <c r="AA31" s="55">
        <v>102</v>
      </c>
      <c r="AB31" s="38">
        <f t="shared" si="0"/>
        <v>5</v>
      </c>
      <c r="AC31" s="55">
        <v>102</v>
      </c>
      <c r="AD31" s="38">
        <f t="shared" si="3"/>
        <v>4</v>
      </c>
      <c r="AE31" s="55">
        <v>96</v>
      </c>
      <c r="AF31" s="38">
        <f t="shared" si="0"/>
        <v>1</v>
      </c>
      <c r="AG31" s="55">
        <v>104.4</v>
      </c>
      <c r="AH31" s="38">
        <f t="shared" si="0"/>
        <v>3</v>
      </c>
      <c r="AI31" s="55">
        <v>81</v>
      </c>
      <c r="AJ31" s="38">
        <f t="shared" si="4"/>
        <v>30</v>
      </c>
      <c r="AK31" s="55">
        <v>104</v>
      </c>
      <c r="AL31" s="38">
        <f t="shared" si="4"/>
        <v>8</v>
      </c>
      <c r="AM31" s="55">
        <v>100</v>
      </c>
      <c r="AN31" s="38">
        <f t="shared" si="5"/>
        <v>14</v>
      </c>
      <c r="AO31" s="55">
        <f t="shared" si="8"/>
        <v>100.38333333333334</v>
      </c>
      <c r="AP31" s="38">
        <f t="shared" si="6"/>
        <v>6</v>
      </c>
    </row>
    <row r="32" spans="1:42" ht="15" customHeight="1">
      <c r="A32" s="76">
        <v>9827</v>
      </c>
      <c r="B32" s="109" t="s">
        <v>204</v>
      </c>
      <c r="C32" s="55">
        <v>77.5</v>
      </c>
      <c r="D32" s="38">
        <f t="shared" si="0"/>
        <v>12</v>
      </c>
      <c r="E32" s="55">
        <v>85</v>
      </c>
      <c r="F32" s="38">
        <f t="shared" si="0"/>
        <v>12</v>
      </c>
      <c r="G32" s="55">
        <v>85</v>
      </c>
      <c r="H32" s="38">
        <f t="shared" si="0"/>
        <v>18</v>
      </c>
      <c r="I32" s="55">
        <v>100</v>
      </c>
      <c r="J32" s="38">
        <f t="shared" si="0"/>
        <v>7</v>
      </c>
      <c r="K32" s="55">
        <v>99</v>
      </c>
      <c r="L32" s="38">
        <f t="shared" si="0"/>
        <v>17</v>
      </c>
      <c r="M32" s="55">
        <v>117.5</v>
      </c>
      <c r="N32" s="38">
        <f t="shared" si="1"/>
        <v>11</v>
      </c>
      <c r="O32" s="55">
        <v>90</v>
      </c>
      <c r="P32" s="38">
        <f t="shared" si="7"/>
        <v>23</v>
      </c>
      <c r="Q32" s="55">
        <v>95</v>
      </c>
      <c r="R32" s="38">
        <f t="shared" si="7"/>
        <v>16</v>
      </c>
      <c r="S32" s="55">
        <v>90</v>
      </c>
      <c r="T32" s="38">
        <f t="shared" si="7"/>
        <v>5</v>
      </c>
      <c r="U32" s="55">
        <v>105</v>
      </c>
      <c r="V32" s="38">
        <f t="shared" si="7"/>
        <v>12</v>
      </c>
      <c r="W32" s="55">
        <v>116</v>
      </c>
      <c r="X32" s="38">
        <f t="shared" si="7"/>
        <v>7</v>
      </c>
      <c r="Y32" s="55">
        <v>74</v>
      </c>
      <c r="Z32" s="38">
        <f t="shared" si="0"/>
        <v>25</v>
      </c>
      <c r="AA32" s="55">
        <v>92</v>
      </c>
      <c r="AB32" s="38">
        <f t="shared" si="0"/>
        <v>15</v>
      </c>
      <c r="AC32" s="55">
        <v>93.333333300000007</v>
      </c>
      <c r="AD32" s="38">
        <f t="shared" si="3"/>
        <v>11</v>
      </c>
      <c r="AE32" s="55">
        <v>76</v>
      </c>
      <c r="AF32" s="38">
        <f t="shared" si="0"/>
        <v>15</v>
      </c>
      <c r="AG32" s="55">
        <v>87.6</v>
      </c>
      <c r="AH32" s="38">
        <f t="shared" si="0"/>
        <v>23</v>
      </c>
      <c r="AI32" s="55">
        <v>85</v>
      </c>
      <c r="AJ32" s="38">
        <f t="shared" si="4"/>
        <v>21</v>
      </c>
      <c r="AK32" s="55">
        <v>97.5</v>
      </c>
      <c r="AL32" s="38">
        <f t="shared" si="4"/>
        <v>19</v>
      </c>
      <c r="AM32" s="55">
        <v>92</v>
      </c>
      <c r="AN32" s="38">
        <f t="shared" si="5"/>
        <v>29</v>
      </c>
      <c r="AO32" s="55">
        <f t="shared" si="8"/>
        <v>93.412962961111106</v>
      </c>
      <c r="AP32" s="38">
        <f t="shared" si="6"/>
        <v>20</v>
      </c>
    </row>
    <row r="33" spans="1:42" ht="15" customHeight="1">
      <c r="A33" s="76">
        <v>9828</v>
      </c>
      <c r="B33" s="109" t="s">
        <v>206</v>
      </c>
      <c r="C33" s="55">
        <v>82.5</v>
      </c>
      <c r="D33" s="38">
        <f t="shared" si="0"/>
        <v>7</v>
      </c>
      <c r="E33" s="55">
        <v>90</v>
      </c>
      <c r="F33" s="38">
        <f t="shared" si="0"/>
        <v>5</v>
      </c>
      <c r="G33" s="55">
        <v>90</v>
      </c>
      <c r="H33" s="38">
        <f t="shared" si="0"/>
        <v>13</v>
      </c>
      <c r="I33" s="55">
        <v>100</v>
      </c>
      <c r="J33" s="38">
        <f t="shared" si="0"/>
        <v>7</v>
      </c>
      <c r="K33" s="55">
        <v>101.5</v>
      </c>
      <c r="L33" s="38">
        <f t="shared" si="0"/>
        <v>13</v>
      </c>
      <c r="M33" s="55">
        <v>120</v>
      </c>
      <c r="N33" s="38">
        <f t="shared" si="1"/>
        <v>6</v>
      </c>
      <c r="O33" s="55">
        <v>100</v>
      </c>
      <c r="P33" s="38">
        <f t="shared" si="7"/>
        <v>12</v>
      </c>
      <c r="Q33" s="55">
        <v>105</v>
      </c>
      <c r="R33" s="38">
        <f t="shared" si="7"/>
        <v>5</v>
      </c>
      <c r="S33" s="55">
        <v>95</v>
      </c>
      <c r="T33" s="38">
        <f t="shared" si="7"/>
        <v>1</v>
      </c>
      <c r="U33" s="55">
        <v>110</v>
      </c>
      <c r="V33" s="38">
        <f t="shared" si="7"/>
        <v>7</v>
      </c>
      <c r="W33" s="55">
        <v>110</v>
      </c>
      <c r="X33" s="38">
        <f t="shared" si="7"/>
        <v>16</v>
      </c>
      <c r="Y33" s="55">
        <v>75</v>
      </c>
      <c r="Z33" s="38">
        <f t="shared" si="0"/>
        <v>19</v>
      </c>
      <c r="AA33" s="55">
        <v>90</v>
      </c>
      <c r="AB33" s="38">
        <f t="shared" si="0"/>
        <v>18</v>
      </c>
      <c r="AC33" s="55">
        <v>90.666666699999993</v>
      </c>
      <c r="AD33" s="38">
        <f t="shared" si="3"/>
        <v>15</v>
      </c>
      <c r="AE33" s="55">
        <v>87.5</v>
      </c>
      <c r="AF33" s="38">
        <f t="shared" si="0"/>
        <v>6</v>
      </c>
      <c r="AG33" s="55">
        <v>90</v>
      </c>
      <c r="AH33" s="38">
        <f t="shared" si="0"/>
        <v>18</v>
      </c>
      <c r="AI33" s="55">
        <v>89</v>
      </c>
      <c r="AJ33" s="38">
        <f t="shared" si="4"/>
        <v>5</v>
      </c>
      <c r="AK33" s="55">
        <v>102.5</v>
      </c>
      <c r="AL33" s="38">
        <f t="shared" si="4"/>
        <v>13</v>
      </c>
      <c r="AM33" s="55">
        <v>95</v>
      </c>
      <c r="AN33" s="38">
        <f t="shared" si="5"/>
        <v>24</v>
      </c>
      <c r="AO33" s="55">
        <f t="shared" si="8"/>
        <v>96.453703705555554</v>
      </c>
      <c r="AP33" s="38">
        <f t="shared" si="6"/>
        <v>9</v>
      </c>
    </row>
    <row r="34" spans="1:42" ht="15" customHeight="1">
      <c r="A34" s="76">
        <v>9829</v>
      </c>
      <c r="B34" s="109" t="s">
        <v>209</v>
      </c>
      <c r="C34" s="55">
        <v>70</v>
      </c>
      <c r="D34" s="38">
        <f t="shared" si="0"/>
        <v>28</v>
      </c>
      <c r="E34" s="55">
        <v>90</v>
      </c>
      <c r="F34" s="38">
        <f t="shared" si="0"/>
        <v>5</v>
      </c>
      <c r="G34" s="55">
        <v>80</v>
      </c>
      <c r="H34" s="38">
        <f t="shared" si="0"/>
        <v>24</v>
      </c>
      <c r="I34" s="55">
        <v>90</v>
      </c>
      <c r="J34" s="38">
        <f t="shared" si="0"/>
        <v>25</v>
      </c>
      <c r="K34" s="55">
        <v>91.5</v>
      </c>
      <c r="L34" s="38">
        <f t="shared" si="0"/>
        <v>27</v>
      </c>
      <c r="M34" s="55">
        <v>117.5</v>
      </c>
      <c r="N34" s="38">
        <f t="shared" si="1"/>
        <v>11</v>
      </c>
      <c r="O34" s="55">
        <v>85</v>
      </c>
      <c r="P34" s="38">
        <f t="shared" si="7"/>
        <v>29</v>
      </c>
      <c r="Q34" s="55">
        <v>90</v>
      </c>
      <c r="R34" s="38">
        <f t="shared" si="7"/>
        <v>20</v>
      </c>
      <c r="S34" s="55">
        <v>85</v>
      </c>
      <c r="T34" s="38">
        <f t="shared" si="7"/>
        <v>10</v>
      </c>
      <c r="U34" s="55">
        <v>100</v>
      </c>
      <c r="V34" s="38">
        <f t="shared" si="7"/>
        <v>18</v>
      </c>
      <c r="W34" s="55">
        <v>115</v>
      </c>
      <c r="X34" s="38">
        <f t="shared" si="7"/>
        <v>10</v>
      </c>
      <c r="Y34" s="55">
        <v>77</v>
      </c>
      <c r="Z34" s="38">
        <f t="shared" si="0"/>
        <v>11</v>
      </c>
      <c r="AA34" s="55">
        <v>91</v>
      </c>
      <c r="AB34" s="38">
        <f t="shared" si="0"/>
        <v>17</v>
      </c>
      <c r="AC34" s="55">
        <v>83</v>
      </c>
      <c r="AD34" s="38">
        <f t="shared" si="3"/>
        <v>20</v>
      </c>
      <c r="AE34" s="55" t="s">
        <v>361</v>
      </c>
      <c r="AF34" s="38"/>
      <c r="AG34" s="55">
        <v>85.6</v>
      </c>
      <c r="AH34" s="38">
        <f t="shared" si="0"/>
        <v>26</v>
      </c>
      <c r="AI34" s="55">
        <v>83.5</v>
      </c>
      <c r="AJ34" s="38">
        <f t="shared" si="4"/>
        <v>26</v>
      </c>
      <c r="AK34" s="55">
        <v>104</v>
      </c>
      <c r="AL34" s="38">
        <f t="shared" si="4"/>
        <v>8</v>
      </c>
      <c r="AM34" s="55">
        <v>100</v>
      </c>
      <c r="AN34" s="38">
        <f t="shared" si="5"/>
        <v>14</v>
      </c>
      <c r="AO34" s="55">
        <f t="shared" si="8"/>
        <v>91.005555555555546</v>
      </c>
      <c r="AP34" s="38">
        <f t="shared" si="6"/>
        <v>24</v>
      </c>
    </row>
    <row r="35" spans="1:42" ht="15" customHeight="1">
      <c r="A35" s="77">
        <v>9830</v>
      </c>
      <c r="B35" s="116" t="s">
        <v>211</v>
      </c>
      <c r="C35" s="56">
        <v>85</v>
      </c>
      <c r="D35" s="41">
        <f t="shared" si="0"/>
        <v>4</v>
      </c>
      <c r="E35" s="56">
        <v>110</v>
      </c>
      <c r="F35" s="41">
        <f t="shared" si="0"/>
        <v>1</v>
      </c>
      <c r="G35" s="56">
        <v>105</v>
      </c>
      <c r="H35" s="41">
        <f t="shared" si="0"/>
        <v>1</v>
      </c>
      <c r="I35" s="56">
        <v>110</v>
      </c>
      <c r="J35" s="41">
        <f t="shared" si="0"/>
        <v>2</v>
      </c>
      <c r="K35" s="56">
        <v>109.5</v>
      </c>
      <c r="L35" s="41">
        <f t="shared" si="0"/>
        <v>4</v>
      </c>
      <c r="M35" s="56">
        <v>115</v>
      </c>
      <c r="N35" s="41">
        <f t="shared" si="1"/>
        <v>20</v>
      </c>
      <c r="O35" s="56">
        <v>100</v>
      </c>
      <c r="P35" s="41">
        <f t="shared" si="7"/>
        <v>12</v>
      </c>
      <c r="Q35" s="56">
        <v>100</v>
      </c>
      <c r="R35" s="41">
        <f t="shared" si="7"/>
        <v>9</v>
      </c>
      <c r="S35" s="56">
        <v>85</v>
      </c>
      <c r="T35" s="41">
        <f t="shared" si="7"/>
        <v>10</v>
      </c>
      <c r="U35" s="56">
        <v>112.5</v>
      </c>
      <c r="V35" s="41">
        <f t="shared" si="7"/>
        <v>4</v>
      </c>
      <c r="W35" s="56">
        <v>116</v>
      </c>
      <c r="X35" s="41">
        <f t="shared" si="7"/>
        <v>7</v>
      </c>
      <c r="Y35" s="56">
        <v>78</v>
      </c>
      <c r="Z35" s="41">
        <f t="shared" si="0"/>
        <v>7</v>
      </c>
      <c r="AA35" s="56">
        <v>118</v>
      </c>
      <c r="AB35" s="41">
        <f t="shared" si="0"/>
        <v>1</v>
      </c>
      <c r="AC35" s="56">
        <v>102</v>
      </c>
      <c r="AD35" s="41">
        <f t="shared" si="3"/>
        <v>4</v>
      </c>
      <c r="AE35" s="56" t="s">
        <v>361</v>
      </c>
      <c r="AF35" s="41"/>
      <c r="AG35" s="56">
        <v>96</v>
      </c>
      <c r="AH35" s="41">
        <f t="shared" si="0"/>
        <v>12</v>
      </c>
      <c r="AI35" s="56">
        <v>87</v>
      </c>
      <c r="AJ35" s="41">
        <f t="shared" si="4"/>
        <v>11</v>
      </c>
      <c r="AK35" s="56">
        <v>99</v>
      </c>
      <c r="AL35" s="41">
        <f t="shared" si="4"/>
        <v>17</v>
      </c>
      <c r="AM35" s="56">
        <v>100</v>
      </c>
      <c r="AN35" s="41">
        <f t="shared" si="5"/>
        <v>14</v>
      </c>
      <c r="AO35" s="56">
        <f t="shared" si="8"/>
        <v>101.55555555555556</v>
      </c>
      <c r="AP35" s="41">
        <f t="shared" si="6"/>
        <v>3</v>
      </c>
    </row>
    <row r="36" spans="1:42" ht="15" customHeight="1">
      <c r="A36" s="16" t="s">
        <v>43</v>
      </c>
      <c r="C36" s="44">
        <f>AVERAGE(C6:C35)</f>
        <v>79</v>
      </c>
      <c r="D36" s="45"/>
      <c r="E36" s="44">
        <f>AVERAGE(E6:E35)</f>
        <v>85.5</v>
      </c>
      <c r="F36" s="45"/>
      <c r="G36" s="44">
        <f>AVERAGE(G6:G35)</f>
        <v>90.172413793103445</v>
      </c>
      <c r="H36" s="45"/>
      <c r="I36" s="44">
        <f>AVERAGE(I6:I35)</f>
        <v>98.833333333333329</v>
      </c>
      <c r="J36" s="45"/>
      <c r="K36" s="44">
        <f>AVERAGE(K6:K35)</f>
        <v>100.96666666666667</v>
      </c>
      <c r="L36" s="45"/>
      <c r="M36" s="44">
        <f>AVERAGE(M6:M35)</f>
        <v>117.5</v>
      </c>
      <c r="N36" s="45"/>
      <c r="O36" s="44">
        <f>AVERAGE(O6:O35)</f>
        <v>102</v>
      </c>
      <c r="P36" s="45"/>
      <c r="Q36" s="44">
        <f>AVERAGE(Q6:Q35)</f>
        <v>96.566666666666663</v>
      </c>
      <c r="R36" s="45"/>
      <c r="S36" s="44">
        <f>AVERAGE(S6:S35)</f>
        <v>81.333333333333329</v>
      </c>
      <c r="T36" s="45"/>
      <c r="U36" s="44">
        <f>AVERAGE(U6:U35)</f>
        <v>104.16666666666667</v>
      </c>
      <c r="V36" s="45"/>
      <c r="W36" s="44">
        <f>AVERAGE(W6:W35)</f>
        <v>111.66666666666667</v>
      </c>
      <c r="X36" s="45"/>
      <c r="Y36" s="44">
        <f>AVERAGE(Y6:Y35)</f>
        <v>76.766666666666666</v>
      </c>
      <c r="Z36" s="45"/>
      <c r="AA36" s="44">
        <f>AVERAGE(AA6:AA35)</f>
        <v>93.766666666666666</v>
      </c>
      <c r="AB36" s="45"/>
      <c r="AC36" s="44">
        <f>AVERAGE(AC6:AC35)</f>
        <v>90.27586209655172</v>
      </c>
      <c r="AD36" s="45"/>
      <c r="AE36" s="44">
        <f>AVERAGE(AE6:AE35)</f>
        <v>86.13333333333334</v>
      </c>
      <c r="AF36" s="45"/>
      <c r="AG36" s="44">
        <f>AVERAGE(AG6:AG35)</f>
        <v>93.906666666666666</v>
      </c>
      <c r="AH36" s="45"/>
      <c r="AI36" s="44">
        <f>AVERAGE(AI6:AI35)</f>
        <v>86.533333333333331</v>
      </c>
      <c r="AJ36" s="45"/>
      <c r="AK36" s="44">
        <f>AVERAGE(AK6:AK35)</f>
        <v>99.4</v>
      </c>
      <c r="AL36" s="45"/>
      <c r="AM36" s="44">
        <f>AVERAGE(AM6:AM35)</f>
        <v>102.30666666666666</v>
      </c>
      <c r="AN36" s="45"/>
      <c r="AO36" s="44">
        <f>AVERAGE(AO6:AO35)</f>
        <v>95.056689816296299</v>
      </c>
      <c r="AP36" s="45"/>
    </row>
    <row r="37" spans="1:42" ht="15" customHeight="1">
      <c r="A37" s="16" t="s">
        <v>26</v>
      </c>
      <c r="C37" s="16"/>
      <c r="D37" s="16"/>
      <c r="E37" s="16"/>
      <c r="F37" s="16"/>
      <c r="G37" s="16" t="s">
        <v>334</v>
      </c>
      <c r="H37" s="16"/>
      <c r="I37" s="16" t="s">
        <v>334</v>
      </c>
      <c r="J37" s="16"/>
      <c r="K37" s="16" t="s">
        <v>309</v>
      </c>
      <c r="L37" s="16"/>
      <c r="M37" s="2" t="s">
        <v>389</v>
      </c>
      <c r="N37" s="16"/>
      <c r="O37" s="16" t="s">
        <v>379</v>
      </c>
      <c r="P37" s="16"/>
      <c r="Q37" s="16" t="s">
        <v>33</v>
      </c>
      <c r="R37" s="16"/>
      <c r="S37" s="16"/>
      <c r="T37" s="16"/>
      <c r="U37" s="16"/>
      <c r="V37" s="16"/>
      <c r="W37" s="16"/>
      <c r="X37" s="16"/>
      <c r="Y37" s="16" t="s">
        <v>344</v>
      </c>
      <c r="Z37" s="16"/>
      <c r="AA37" s="16" t="s">
        <v>344</v>
      </c>
      <c r="AB37" s="16"/>
      <c r="AC37" s="16"/>
      <c r="AD37" s="16"/>
      <c r="AE37" s="16"/>
      <c r="AF37" s="16"/>
      <c r="AG37" s="16"/>
      <c r="AH37" s="16"/>
      <c r="AI37" s="2" t="s">
        <v>459</v>
      </c>
      <c r="AJ37" s="16"/>
      <c r="AK37" s="2" t="s">
        <v>477</v>
      </c>
      <c r="AL37" s="16"/>
      <c r="AM37" s="2"/>
      <c r="AN37" s="16"/>
      <c r="AO37" s="2"/>
      <c r="AP37" s="16"/>
    </row>
    <row r="38" spans="1:42" ht="15" customHeight="1"/>
    <row r="39" spans="1:42" ht="15" customHeight="1">
      <c r="A39" s="2" t="s">
        <v>360</v>
      </c>
    </row>
    <row r="40" spans="1:42" ht="15" customHeight="1"/>
    <row r="41" spans="1:42" ht="15" customHeight="1"/>
    <row r="42" spans="1:42" ht="15" customHeight="1"/>
    <row r="43" spans="1:42" ht="15" customHeight="1"/>
  </sheetData>
  <conditionalFormatting sqref="C6:AP35">
    <cfRule type="cellIs" dxfId="4" priority="3" stopIfTrue="1" operator="greaterThan">
      <formula>991194</formula>
    </cfRule>
  </conditionalFormatting>
  <pageMargins left="0.7" right="0.7" top="0.75" bottom="0.75" header="0.3" footer="0.3"/>
  <ignoredErrors>
    <ignoredError sqref="AO6:AO3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E4EE-724A-476D-99E1-069F300DAA11}">
  <dimension ref="A1:BN39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L1" sqref="BL1"/>
    </sheetView>
  </sheetViews>
  <sheetFormatPr defaultRowHeight="15.6" customHeight="1"/>
  <cols>
    <col min="1" max="1" width="8.85546875" style="14"/>
    <col min="2" max="2" width="25.7109375" style="6" customWidth="1"/>
    <col min="3" max="3" width="7.7109375" style="6" customWidth="1"/>
    <col min="4" max="4" width="6.28515625" style="6" customWidth="1"/>
    <col min="5" max="5" width="5.7109375" style="6" customWidth="1"/>
    <col min="6" max="6" width="7.7109375" style="6" customWidth="1"/>
    <col min="7" max="7" width="6.28515625" style="6" customWidth="1"/>
    <col min="8" max="8" width="5.7109375" style="6" customWidth="1"/>
    <col min="9" max="9" width="7.7109375" style="6" customWidth="1"/>
    <col min="10" max="10" width="6.28515625" style="6" customWidth="1"/>
    <col min="11" max="11" width="5.7109375" style="6" customWidth="1"/>
    <col min="12" max="12" width="7.7109375" style="6" customWidth="1"/>
    <col min="13" max="13" width="6.28515625" style="6" customWidth="1"/>
    <col min="14" max="14" width="5.7109375" style="6" customWidth="1"/>
    <col min="15" max="15" width="7.7109375" style="6" customWidth="1"/>
    <col min="16" max="16" width="6.28515625" style="6" customWidth="1"/>
    <col min="17" max="17" width="5.7109375" style="6" customWidth="1"/>
    <col min="18" max="18" width="7.7109375" style="6" customWidth="1"/>
    <col min="19" max="19" width="6.28515625" style="6" customWidth="1"/>
    <col min="20" max="20" width="5.7109375" style="6" customWidth="1"/>
    <col min="21" max="21" width="7.7109375" style="6" customWidth="1"/>
    <col min="22" max="22" width="6.28515625" style="6" customWidth="1"/>
    <col min="23" max="23" width="5.7109375" style="6" customWidth="1"/>
    <col min="24" max="24" width="7.7109375" style="6" customWidth="1"/>
    <col min="25" max="25" width="6.28515625" style="6" customWidth="1"/>
    <col min="26" max="26" width="5.7109375" style="6" customWidth="1"/>
    <col min="27" max="35" width="6.140625" style="6" customWidth="1"/>
    <col min="36" max="36" width="7.7109375" style="6" customWidth="1"/>
    <col min="37" max="37" width="6.28515625" style="6" customWidth="1"/>
    <col min="38" max="38" width="5.7109375" style="6" customWidth="1"/>
    <col min="39" max="41" width="6.140625" style="6" customWidth="1"/>
    <col min="42" max="42" width="7.7109375" style="6" customWidth="1"/>
    <col min="43" max="43" width="6.28515625" style="6" customWidth="1"/>
    <col min="44" max="44" width="5.7109375" style="6" customWidth="1"/>
    <col min="45" max="45" width="8.85546875" style="6"/>
    <col min="46" max="46" width="7.7109375" style="6" customWidth="1"/>
    <col min="47" max="47" width="6.28515625" style="6" customWidth="1"/>
    <col min="48" max="48" width="5.7109375" style="6" customWidth="1"/>
    <col min="49" max="49" width="7.7109375" style="6" customWidth="1"/>
    <col min="50" max="50" width="6.28515625" style="6" customWidth="1"/>
    <col min="51" max="51" width="5.7109375" style="6" customWidth="1"/>
    <col min="52" max="52" width="7.7109375" style="6" customWidth="1"/>
    <col min="53" max="53" width="6.28515625" style="6" customWidth="1"/>
    <col min="54" max="54" width="5.7109375" style="6" customWidth="1"/>
    <col min="55" max="55" width="7.7109375" style="6" customWidth="1"/>
    <col min="56" max="56" width="6.28515625" style="6" customWidth="1"/>
    <col min="57" max="57" width="5.7109375" style="6" customWidth="1"/>
    <col min="58" max="58" width="7.7109375" style="6" customWidth="1"/>
    <col min="59" max="59" width="6.28515625" style="6" customWidth="1"/>
    <col min="60" max="60" width="5.7109375" style="6" customWidth="1"/>
    <col min="61" max="61" width="7.7109375" style="6" customWidth="1"/>
    <col min="62" max="62" width="6.28515625" style="6" customWidth="1"/>
    <col min="63" max="63" width="5.7109375" style="6" customWidth="1"/>
    <col min="64" max="64" width="7.7109375" style="6" customWidth="1"/>
    <col min="65" max="65" width="6.28515625" style="6" customWidth="1"/>
    <col min="66" max="66" width="5.7109375" style="6" customWidth="1"/>
    <col min="67" max="284" width="8.85546875" style="6"/>
    <col min="285" max="285" width="25.7109375" style="6" customWidth="1"/>
    <col min="286" max="287" width="6.28515625" style="6" customWidth="1"/>
    <col min="288" max="288" width="5.7109375" style="6" customWidth="1"/>
    <col min="289" max="290" width="6.28515625" style="6" customWidth="1"/>
    <col min="291" max="291" width="5.7109375" style="6" customWidth="1"/>
    <col min="292" max="293" width="6.28515625" style="6" customWidth="1"/>
    <col min="294" max="294" width="5.7109375" style="6" customWidth="1"/>
    <col min="295" max="296" width="6.28515625" style="6" customWidth="1"/>
    <col min="297" max="297" width="5.7109375" style="6" customWidth="1"/>
    <col min="298" max="299" width="6.28515625" style="6" customWidth="1"/>
    <col min="300" max="300" width="5.7109375" style="6" customWidth="1"/>
    <col min="301" max="302" width="6.28515625" style="6" customWidth="1"/>
    <col min="303" max="303" width="5.7109375" style="6" customWidth="1"/>
    <col min="304" max="305" width="6.28515625" style="6" customWidth="1"/>
    <col min="306" max="306" width="5.7109375" style="6" customWidth="1"/>
    <col min="307" max="308" width="6.28515625" style="6" customWidth="1"/>
    <col min="309" max="309" width="5.7109375" style="6" customWidth="1"/>
    <col min="310" max="311" width="6.28515625" style="6" customWidth="1"/>
    <col min="312" max="312" width="5.7109375" style="6" customWidth="1"/>
    <col min="313" max="314" width="6.28515625" style="6" customWidth="1"/>
    <col min="315" max="315" width="5.7109375" style="6" customWidth="1"/>
    <col min="316" max="317" width="6.28515625" style="6" customWidth="1"/>
    <col min="318" max="318" width="5.7109375" style="6" customWidth="1"/>
    <col min="319" max="540" width="8.85546875" style="6"/>
    <col min="541" max="541" width="25.7109375" style="6" customWidth="1"/>
    <col min="542" max="543" width="6.28515625" style="6" customWidth="1"/>
    <col min="544" max="544" width="5.7109375" style="6" customWidth="1"/>
    <col min="545" max="546" width="6.28515625" style="6" customWidth="1"/>
    <col min="547" max="547" width="5.7109375" style="6" customWidth="1"/>
    <col min="548" max="549" width="6.28515625" style="6" customWidth="1"/>
    <col min="550" max="550" width="5.7109375" style="6" customWidth="1"/>
    <col min="551" max="552" width="6.28515625" style="6" customWidth="1"/>
    <col min="553" max="553" width="5.7109375" style="6" customWidth="1"/>
    <col min="554" max="555" width="6.28515625" style="6" customWidth="1"/>
    <col min="556" max="556" width="5.7109375" style="6" customWidth="1"/>
    <col min="557" max="558" width="6.28515625" style="6" customWidth="1"/>
    <col min="559" max="559" width="5.7109375" style="6" customWidth="1"/>
    <col min="560" max="561" width="6.28515625" style="6" customWidth="1"/>
    <col min="562" max="562" width="5.7109375" style="6" customWidth="1"/>
    <col min="563" max="564" width="6.28515625" style="6" customWidth="1"/>
    <col min="565" max="565" width="5.7109375" style="6" customWidth="1"/>
    <col min="566" max="567" width="6.28515625" style="6" customWidth="1"/>
    <col min="568" max="568" width="5.7109375" style="6" customWidth="1"/>
    <col min="569" max="570" width="6.28515625" style="6" customWidth="1"/>
    <col min="571" max="571" width="5.7109375" style="6" customWidth="1"/>
    <col min="572" max="573" width="6.28515625" style="6" customWidth="1"/>
    <col min="574" max="574" width="5.7109375" style="6" customWidth="1"/>
    <col min="575" max="796" width="8.85546875" style="6"/>
    <col min="797" max="797" width="25.7109375" style="6" customWidth="1"/>
    <col min="798" max="799" width="6.28515625" style="6" customWidth="1"/>
    <col min="800" max="800" width="5.7109375" style="6" customWidth="1"/>
    <col min="801" max="802" width="6.28515625" style="6" customWidth="1"/>
    <col min="803" max="803" width="5.7109375" style="6" customWidth="1"/>
    <col min="804" max="805" width="6.28515625" style="6" customWidth="1"/>
    <col min="806" max="806" width="5.7109375" style="6" customWidth="1"/>
    <col min="807" max="808" width="6.28515625" style="6" customWidth="1"/>
    <col min="809" max="809" width="5.7109375" style="6" customWidth="1"/>
    <col min="810" max="811" width="6.28515625" style="6" customWidth="1"/>
    <col min="812" max="812" width="5.7109375" style="6" customWidth="1"/>
    <col min="813" max="814" width="6.28515625" style="6" customWidth="1"/>
    <col min="815" max="815" width="5.7109375" style="6" customWidth="1"/>
    <col min="816" max="817" width="6.28515625" style="6" customWidth="1"/>
    <col min="818" max="818" width="5.7109375" style="6" customWidth="1"/>
    <col min="819" max="820" width="6.28515625" style="6" customWidth="1"/>
    <col min="821" max="821" width="5.7109375" style="6" customWidth="1"/>
    <col min="822" max="823" width="6.28515625" style="6" customWidth="1"/>
    <col min="824" max="824" width="5.7109375" style="6" customWidth="1"/>
    <col min="825" max="826" width="6.28515625" style="6" customWidth="1"/>
    <col min="827" max="827" width="5.7109375" style="6" customWidth="1"/>
    <col min="828" max="829" width="6.28515625" style="6" customWidth="1"/>
    <col min="830" max="830" width="5.7109375" style="6" customWidth="1"/>
    <col min="831" max="1052" width="8.85546875" style="6"/>
    <col min="1053" max="1053" width="25.7109375" style="6" customWidth="1"/>
    <col min="1054" max="1055" width="6.28515625" style="6" customWidth="1"/>
    <col min="1056" max="1056" width="5.7109375" style="6" customWidth="1"/>
    <col min="1057" max="1058" width="6.28515625" style="6" customWidth="1"/>
    <col min="1059" max="1059" width="5.7109375" style="6" customWidth="1"/>
    <col min="1060" max="1061" width="6.28515625" style="6" customWidth="1"/>
    <col min="1062" max="1062" width="5.7109375" style="6" customWidth="1"/>
    <col min="1063" max="1064" width="6.28515625" style="6" customWidth="1"/>
    <col min="1065" max="1065" width="5.7109375" style="6" customWidth="1"/>
    <col min="1066" max="1067" width="6.28515625" style="6" customWidth="1"/>
    <col min="1068" max="1068" width="5.7109375" style="6" customWidth="1"/>
    <col min="1069" max="1070" width="6.28515625" style="6" customWidth="1"/>
    <col min="1071" max="1071" width="5.7109375" style="6" customWidth="1"/>
    <col min="1072" max="1073" width="6.28515625" style="6" customWidth="1"/>
    <col min="1074" max="1074" width="5.7109375" style="6" customWidth="1"/>
    <col min="1075" max="1076" width="6.28515625" style="6" customWidth="1"/>
    <col min="1077" max="1077" width="5.7109375" style="6" customWidth="1"/>
    <col min="1078" max="1079" width="6.28515625" style="6" customWidth="1"/>
    <col min="1080" max="1080" width="5.7109375" style="6" customWidth="1"/>
    <col min="1081" max="1082" width="6.28515625" style="6" customWidth="1"/>
    <col min="1083" max="1083" width="5.7109375" style="6" customWidth="1"/>
    <col min="1084" max="1085" width="6.28515625" style="6" customWidth="1"/>
    <col min="1086" max="1086" width="5.7109375" style="6" customWidth="1"/>
    <col min="1087" max="1308" width="8.85546875" style="6"/>
    <col min="1309" max="1309" width="25.7109375" style="6" customWidth="1"/>
    <col min="1310" max="1311" width="6.28515625" style="6" customWidth="1"/>
    <col min="1312" max="1312" width="5.7109375" style="6" customWidth="1"/>
    <col min="1313" max="1314" width="6.28515625" style="6" customWidth="1"/>
    <col min="1315" max="1315" width="5.7109375" style="6" customWidth="1"/>
    <col min="1316" max="1317" width="6.28515625" style="6" customWidth="1"/>
    <col min="1318" max="1318" width="5.7109375" style="6" customWidth="1"/>
    <col min="1319" max="1320" width="6.28515625" style="6" customWidth="1"/>
    <col min="1321" max="1321" width="5.7109375" style="6" customWidth="1"/>
    <col min="1322" max="1323" width="6.28515625" style="6" customWidth="1"/>
    <col min="1324" max="1324" width="5.7109375" style="6" customWidth="1"/>
    <col min="1325" max="1326" width="6.28515625" style="6" customWidth="1"/>
    <col min="1327" max="1327" width="5.7109375" style="6" customWidth="1"/>
    <col min="1328" max="1329" width="6.28515625" style="6" customWidth="1"/>
    <col min="1330" max="1330" width="5.7109375" style="6" customWidth="1"/>
    <col min="1331" max="1332" width="6.28515625" style="6" customWidth="1"/>
    <col min="1333" max="1333" width="5.7109375" style="6" customWidth="1"/>
    <col min="1334" max="1335" width="6.28515625" style="6" customWidth="1"/>
    <col min="1336" max="1336" width="5.7109375" style="6" customWidth="1"/>
    <col min="1337" max="1338" width="6.28515625" style="6" customWidth="1"/>
    <col min="1339" max="1339" width="5.7109375" style="6" customWidth="1"/>
    <col min="1340" max="1341" width="6.28515625" style="6" customWidth="1"/>
    <col min="1342" max="1342" width="5.7109375" style="6" customWidth="1"/>
    <col min="1343" max="1564" width="8.85546875" style="6"/>
    <col min="1565" max="1565" width="25.7109375" style="6" customWidth="1"/>
    <col min="1566" max="1567" width="6.28515625" style="6" customWidth="1"/>
    <col min="1568" max="1568" width="5.7109375" style="6" customWidth="1"/>
    <col min="1569" max="1570" width="6.28515625" style="6" customWidth="1"/>
    <col min="1571" max="1571" width="5.7109375" style="6" customWidth="1"/>
    <col min="1572" max="1573" width="6.28515625" style="6" customWidth="1"/>
    <col min="1574" max="1574" width="5.7109375" style="6" customWidth="1"/>
    <col min="1575" max="1576" width="6.28515625" style="6" customWidth="1"/>
    <col min="1577" max="1577" width="5.7109375" style="6" customWidth="1"/>
    <col min="1578" max="1579" width="6.28515625" style="6" customWidth="1"/>
    <col min="1580" max="1580" width="5.7109375" style="6" customWidth="1"/>
    <col min="1581" max="1582" width="6.28515625" style="6" customWidth="1"/>
    <col min="1583" max="1583" width="5.7109375" style="6" customWidth="1"/>
    <col min="1584" max="1585" width="6.28515625" style="6" customWidth="1"/>
    <col min="1586" max="1586" width="5.7109375" style="6" customWidth="1"/>
    <col min="1587" max="1588" width="6.28515625" style="6" customWidth="1"/>
    <col min="1589" max="1589" width="5.7109375" style="6" customWidth="1"/>
    <col min="1590" max="1591" width="6.28515625" style="6" customWidth="1"/>
    <col min="1592" max="1592" width="5.7109375" style="6" customWidth="1"/>
    <col min="1593" max="1594" width="6.28515625" style="6" customWidth="1"/>
    <col min="1595" max="1595" width="5.7109375" style="6" customWidth="1"/>
    <col min="1596" max="1597" width="6.28515625" style="6" customWidth="1"/>
    <col min="1598" max="1598" width="5.7109375" style="6" customWidth="1"/>
    <col min="1599" max="1820" width="8.85546875" style="6"/>
    <col min="1821" max="1821" width="25.7109375" style="6" customWidth="1"/>
    <col min="1822" max="1823" width="6.28515625" style="6" customWidth="1"/>
    <col min="1824" max="1824" width="5.7109375" style="6" customWidth="1"/>
    <col min="1825" max="1826" width="6.28515625" style="6" customWidth="1"/>
    <col min="1827" max="1827" width="5.7109375" style="6" customWidth="1"/>
    <col min="1828" max="1829" width="6.28515625" style="6" customWidth="1"/>
    <col min="1830" max="1830" width="5.7109375" style="6" customWidth="1"/>
    <col min="1831" max="1832" width="6.28515625" style="6" customWidth="1"/>
    <col min="1833" max="1833" width="5.7109375" style="6" customWidth="1"/>
    <col min="1834" max="1835" width="6.28515625" style="6" customWidth="1"/>
    <col min="1836" max="1836" width="5.7109375" style="6" customWidth="1"/>
    <col min="1837" max="1838" width="6.28515625" style="6" customWidth="1"/>
    <col min="1839" max="1839" width="5.7109375" style="6" customWidth="1"/>
    <col min="1840" max="1841" width="6.28515625" style="6" customWidth="1"/>
    <col min="1842" max="1842" width="5.7109375" style="6" customWidth="1"/>
    <col min="1843" max="1844" width="6.28515625" style="6" customWidth="1"/>
    <col min="1845" max="1845" width="5.7109375" style="6" customWidth="1"/>
    <col min="1846" max="1847" width="6.28515625" style="6" customWidth="1"/>
    <col min="1848" max="1848" width="5.7109375" style="6" customWidth="1"/>
    <col min="1849" max="1850" width="6.28515625" style="6" customWidth="1"/>
    <col min="1851" max="1851" width="5.7109375" style="6" customWidth="1"/>
    <col min="1852" max="1853" width="6.28515625" style="6" customWidth="1"/>
    <col min="1854" max="1854" width="5.7109375" style="6" customWidth="1"/>
    <col min="1855" max="2076" width="8.85546875" style="6"/>
    <col min="2077" max="2077" width="25.7109375" style="6" customWidth="1"/>
    <col min="2078" max="2079" width="6.28515625" style="6" customWidth="1"/>
    <col min="2080" max="2080" width="5.7109375" style="6" customWidth="1"/>
    <col min="2081" max="2082" width="6.28515625" style="6" customWidth="1"/>
    <col min="2083" max="2083" width="5.7109375" style="6" customWidth="1"/>
    <col min="2084" max="2085" width="6.28515625" style="6" customWidth="1"/>
    <col min="2086" max="2086" width="5.7109375" style="6" customWidth="1"/>
    <col min="2087" max="2088" width="6.28515625" style="6" customWidth="1"/>
    <col min="2089" max="2089" width="5.7109375" style="6" customWidth="1"/>
    <col min="2090" max="2091" width="6.28515625" style="6" customWidth="1"/>
    <col min="2092" max="2092" width="5.7109375" style="6" customWidth="1"/>
    <col min="2093" max="2094" width="6.28515625" style="6" customWidth="1"/>
    <col min="2095" max="2095" width="5.7109375" style="6" customWidth="1"/>
    <col min="2096" max="2097" width="6.28515625" style="6" customWidth="1"/>
    <col min="2098" max="2098" width="5.7109375" style="6" customWidth="1"/>
    <col min="2099" max="2100" width="6.28515625" style="6" customWidth="1"/>
    <col min="2101" max="2101" width="5.7109375" style="6" customWidth="1"/>
    <col min="2102" max="2103" width="6.28515625" style="6" customWidth="1"/>
    <col min="2104" max="2104" width="5.7109375" style="6" customWidth="1"/>
    <col min="2105" max="2106" width="6.28515625" style="6" customWidth="1"/>
    <col min="2107" max="2107" width="5.7109375" style="6" customWidth="1"/>
    <col min="2108" max="2109" width="6.28515625" style="6" customWidth="1"/>
    <col min="2110" max="2110" width="5.7109375" style="6" customWidth="1"/>
    <col min="2111" max="2332" width="8.85546875" style="6"/>
    <col min="2333" max="2333" width="25.7109375" style="6" customWidth="1"/>
    <col min="2334" max="2335" width="6.28515625" style="6" customWidth="1"/>
    <col min="2336" max="2336" width="5.7109375" style="6" customWidth="1"/>
    <col min="2337" max="2338" width="6.28515625" style="6" customWidth="1"/>
    <col min="2339" max="2339" width="5.7109375" style="6" customWidth="1"/>
    <col min="2340" max="2341" width="6.28515625" style="6" customWidth="1"/>
    <col min="2342" max="2342" width="5.7109375" style="6" customWidth="1"/>
    <col min="2343" max="2344" width="6.28515625" style="6" customWidth="1"/>
    <col min="2345" max="2345" width="5.7109375" style="6" customWidth="1"/>
    <col min="2346" max="2347" width="6.28515625" style="6" customWidth="1"/>
    <col min="2348" max="2348" width="5.7109375" style="6" customWidth="1"/>
    <col min="2349" max="2350" width="6.28515625" style="6" customWidth="1"/>
    <col min="2351" max="2351" width="5.7109375" style="6" customWidth="1"/>
    <col min="2352" max="2353" width="6.28515625" style="6" customWidth="1"/>
    <col min="2354" max="2354" width="5.7109375" style="6" customWidth="1"/>
    <col min="2355" max="2356" width="6.28515625" style="6" customWidth="1"/>
    <col min="2357" max="2357" width="5.7109375" style="6" customWidth="1"/>
    <col min="2358" max="2359" width="6.28515625" style="6" customWidth="1"/>
    <col min="2360" max="2360" width="5.7109375" style="6" customWidth="1"/>
    <col min="2361" max="2362" width="6.28515625" style="6" customWidth="1"/>
    <col min="2363" max="2363" width="5.7109375" style="6" customWidth="1"/>
    <col min="2364" max="2365" width="6.28515625" style="6" customWidth="1"/>
    <col min="2366" max="2366" width="5.7109375" style="6" customWidth="1"/>
    <col min="2367" max="2588" width="8.85546875" style="6"/>
    <col min="2589" max="2589" width="25.7109375" style="6" customWidth="1"/>
    <col min="2590" max="2591" width="6.28515625" style="6" customWidth="1"/>
    <col min="2592" max="2592" width="5.7109375" style="6" customWidth="1"/>
    <col min="2593" max="2594" width="6.28515625" style="6" customWidth="1"/>
    <col min="2595" max="2595" width="5.7109375" style="6" customWidth="1"/>
    <col min="2596" max="2597" width="6.28515625" style="6" customWidth="1"/>
    <col min="2598" max="2598" width="5.7109375" style="6" customWidth="1"/>
    <col min="2599" max="2600" width="6.28515625" style="6" customWidth="1"/>
    <col min="2601" max="2601" width="5.7109375" style="6" customWidth="1"/>
    <col min="2602" max="2603" width="6.28515625" style="6" customWidth="1"/>
    <col min="2604" max="2604" width="5.7109375" style="6" customWidth="1"/>
    <col min="2605" max="2606" width="6.28515625" style="6" customWidth="1"/>
    <col min="2607" max="2607" width="5.7109375" style="6" customWidth="1"/>
    <col min="2608" max="2609" width="6.28515625" style="6" customWidth="1"/>
    <col min="2610" max="2610" width="5.7109375" style="6" customWidth="1"/>
    <col min="2611" max="2612" width="6.28515625" style="6" customWidth="1"/>
    <col min="2613" max="2613" width="5.7109375" style="6" customWidth="1"/>
    <col min="2614" max="2615" width="6.28515625" style="6" customWidth="1"/>
    <col min="2616" max="2616" width="5.7109375" style="6" customWidth="1"/>
    <col min="2617" max="2618" width="6.28515625" style="6" customWidth="1"/>
    <col min="2619" max="2619" width="5.7109375" style="6" customWidth="1"/>
    <col min="2620" max="2621" width="6.28515625" style="6" customWidth="1"/>
    <col min="2622" max="2622" width="5.7109375" style="6" customWidth="1"/>
    <col min="2623" max="2844" width="8.85546875" style="6"/>
    <col min="2845" max="2845" width="25.7109375" style="6" customWidth="1"/>
    <col min="2846" max="2847" width="6.28515625" style="6" customWidth="1"/>
    <col min="2848" max="2848" width="5.7109375" style="6" customWidth="1"/>
    <col min="2849" max="2850" width="6.28515625" style="6" customWidth="1"/>
    <col min="2851" max="2851" width="5.7109375" style="6" customWidth="1"/>
    <col min="2852" max="2853" width="6.28515625" style="6" customWidth="1"/>
    <col min="2854" max="2854" width="5.7109375" style="6" customWidth="1"/>
    <col min="2855" max="2856" width="6.28515625" style="6" customWidth="1"/>
    <col min="2857" max="2857" width="5.7109375" style="6" customWidth="1"/>
    <col min="2858" max="2859" width="6.28515625" style="6" customWidth="1"/>
    <col min="2860" max="2860" width="5.7109375" style="6" customWidth="1"/>
    <col min="2861" max="2862" width="6.28515625" style="6" customWidth="1"/>
    <col min="2863" max="2863" width="5.7109375" style="6" customWidth="1"/>
    <col min="2864" max="2865" width="6.28515625" style="6" customWidth="1"/>
    <col min="2866" max="2866" width="5.7109375" style="6" customWidth="1"/>
    <col min="2867" max="2868" width="6.28515625" style="6" customWidth="1"/>
    <col min="2869" max="2869" width="5.7109375" style="6" customWidth="1"/>
    <col min="2870" max="2871" width="6.28515625" style="6" customWidth="1"/>
    <col min="2872" max="2872" width="5.7109375" style="6" customWidth="1"/>
    <col min="2873" max="2874" width="6.28515625" style="6" customWidth="1"/>
    <col min="2875" max="2875" width="5.7109375" style="6" customWidth="1"/>
    <col min="2876" max="2877" width="6.28515625" style="6" customWidth="1"/>
    <col min="2878" max="2878" width="5.7109375" style="6" customWidth="1"/>
    <col min="2879" max="3100" width="8.85546875" style="6"/>
    <col min="3101" max="3101" width="25.7109375" style="6" customWidth="1"/>
    <col min="3102" max="3103" width="6.28515625" style="6" customWidth="1"/>
    <col min="3104" max="3104" width="5.7109375" style="6" customWidth="1"/>
    <col min="3105" max="3106" width="6.28515625" style="6" customWidth="1"/>
    <col min="3107" max="3107" width="5.7109375" style="6" customWidth="1"/>
    <col min="3108" max="3109" width="6.28515625" style="6" customWidth="1"/>
    <col min="3110" max="3110" width="5.7109375" style="6" customWidth="1"/>
    <col min="3111" max="3112" width="6.28515625" style="6" customWidth="1"/>
    <col min="3113" max="3113" width="5.7109375" style="6" customWidth="1"/>
    <col min="3114" max="3115" width="6.28515625" style="6" customWidth="1"/>
    <col min="3116" max="3116" width="5.7109375" style="6" customWidth="1"/>
    <col min="3117" max="3118" width="6.28515625" style="6" customWidth="1"/>
    <col min="3119" max="3119" width="5.7109375" style="6" customWidth="1"/>
    <col min="3120" max="3121" width="6.28515625" style="6" customWidth="1"/>
    <col min="3122" max="3122" width="5.7109375" style="6" customWidth="1"/>
    <col min="3123" max="3124" width="6.28515625" style="6" customWidth="1"/>
    <col min="3125" max="3125" width="5.7109375" style="6" customWidth="1"/>
    <col min="3126" max="3127" width="6.28515625" style="6" customWidth="1"/>
    <col min="3128" max="3128" width="5.7109375" style="6" customWidth="1"/>
    <col min="3129" max="3130" width="6.28515625" style="6" customWidth="1"/>
    <col min="3131" max="3131" width="5.7109375" style="6" customWidth="1"/>
    <col min="3132" max="3133" width="6.28515625" style="6" customWidth="1"/>
    <col min="3134" max="3134" width="5.7109375" style="6" customWidth="1"/>
    <col min="3135" max="3356" width="8.85546875" style="6"/>
    <col min="3357" max="3357" width="25.7109375" style="6" customWidth="1"/>
    <col min="3358" max="3359" width="6.28515625" style="6" customWidth="1"/>
    <col min="3360" max="3360" width="5.7109375" style="6" customWidth="1"/>
    <col min="3361" max="3362" width="6.28515625" style="6" customWidth="1"/>
    <col min="3363" max="3363" width="5.7109375" style="6" customWidth="1"/>
    <col min="3364" max="3365" width="6.28515625" style="6" customWidth="1"/>
    <col min="3366" max="3366" width="5.7109375" style="6" customWidth="1"/>
    <col min="3367" max="3368" width="6.28515625" style="6" customWidth="1"/>
    <col min="3369" max="3369" width="5.7109375" style="6" customWidth="1"/>
    <col min="3370" max="3371" width="6.28515625" style="6" customWidth="1"/>
    <col min="3372" max="3372" width="5.7109375" style="6" customWidth="1"/>
    <col min="3373" max="3374" width="6.28515625" style="6" customWidth="1"/>
    <col min="3375" max="3375" width="5.7109375" style="6" customWidth="1"/>
    <col min="3376" max="3377" width="6.28515625" style="6" customWidth="1"/>
    <col min="3378" max="3378" width="5.7109375" style="6" customWidth="1"/>
    <col min="3379" max="3380" width="6.28515625" style="6" customWidth="1"/>
    <col min="3381" max="3381" width="5.7109375" style="6" customWidth="1"/>
    <col min="3382" max="3383" width="6.28515625" style="6" customWidth="1"/>
    <col min="3384" max="3384" width="5.7109375" style="6" customWidth="1"/>
    <col min="3385" max="3386" width="6.28515625" style="6" customWidth="1"/>
    <col min="3387" max="3387" width="5.7109375" style="6" customWidth="1"/>
    <col min="3388" max="3389" width="6.28515625" style="6" customWidth="1"/>
    <col min="3390" max="3390" width="5.7109375" style="6" customWidth="1"/>
    <col min="3391" max="3612" width="8.85546875" style="6"/>
    <col min="3613" max="3613" width="25.7109375" style="6" customWidth="1"/>
    <col min="3614" max="3615" width="6.28515625" style="6" customWidth="1"/>
    <col min="3616" max="3616" width="5.7109375" style="6" customWidth="1"/>
    <col min="3617" max="3618" width="6.28515625" style="6" customWidth="1"/>
    <col min="3619" max="3619" width="5.7109375" style="6" customWidth="1"/>
    <col min="3620" max="3621" width="6.28515625" style="6" customWidth="1"/>
    <col min="3622" max="3622" width="5.7109375" style="6" customWidth="1"/>
    <col min="3623" max="3624" width="6.28515625" style="6" customWidth="1"/>
    <col min="3625" max="3625" width="5.7109375" style="6" customWidth="1"/>
    <col min="3626" max="3627" width="6.28515625" style="6" customWidth="1"/>
    <col min="3628" max="3628" width="5.7109375" style="6" customWidth="1"/>
    <col min="3629" max="3630" width="6.28515625" style="6" customWidth="1"/>
    <col min="3631" max="3631" width="5.7109375" style="6" customWidth="1"/>
    <col min="3632" max="3633" width="6.28515625" style="6" customWidth="1"/>
    <col min="3634" max="3634" width="5.7109375" style="6" customWidth="1"/>
    <col min="3635" max="3636" width="6.28515625" style="6" customWidth="1"/>
    <col min="3637" max="3637" width="5.7109375" style="6" customWidth="1"/>
    <col min="3638" max="3639" width="6.28515625" style="6" customWidth="1"/>
    <col min="3640" max="3640" width="5.7109375" style="6" customWidth="1"/>
    <col min="3641" max="3642" width="6.28515625" style="6" customWidth="1"/>
    <col min="3643" max="3643" width="5.7109375" style="6" customWidth="1"/>
    <col min="3644" max="3645" width="6.28515625" style="6" customWidth="1"/>
    <col min="3646" max="3646" width="5.7109375" style="6" customWidth="1"/>
    <col min="3647" max="3868" width="8.85546875" style="6"/>
    <col min="3869" max="3869" width="25.7109375" style="6" customWidth="1"/>
    <col min="3870" max="3871" width="6.28515625" style="6" customWidth="1"/>
    <col min="3872" max="3872" width="5.7109375" style="6" customWidth="1"/>
    <col min="3873" max="3874" width="6.28515625" style="6" customWidth="1"/>
    <col min="3875" max="3875" width="5.7109375" style="6" customWidth="1"/>
    <col min="3876" max="3877" width="6.28515625" style="6" customWidth="1"/>
    <col min="3878" max="3878" width="5.7109375" style="6" customWidth="1"/>
    <col min="3879" max="3880" width="6.28515625" style="6" customWidth="1"/>
    <col min="3881" max="3881" width="5.7109375" style="6" customWidth="1"/>
    <col min="3882" max="3883" width="6.28515625" style="6" customWidth="1"/>
    <col min="3884" max="3884" width="5.7109375" style="6" customWidth="1"/>
    <col min="3885" max="3886" width="6.28515625" style="6" customWidth="1"/>
    <col min="3887" max="3887" width="5.7109375" style="6" customWidth="1"/>
    <col min="3888" max="3889" width="6.28515625" style="6" customWidth="1"/>
    <col min="3890" max="3890" width="5.7109375" style="6" customWidth="1"/>
    <col min="3891" max="3892" width="6.28515625" style="6" customWidth="1"/>
    <col min="3893" max="3893" width="5.7109375" style="6" customWidth="1"/>
    <col min="3894" max="3895" width="6.28515625" style="6" customWidth="1"/>
    <col min="3896" max="3896" width="5.7109375" style="6" customWidth="1"/>
    <col min="3897" max="3898" width="6.28515625" style="6" customWidth="1"/>
    <col min="3899" max="3899" width="5.7109375" style="6" customWidth="1"/>
    <col min="3900" max="3901" width="6.28515625" style="6" customWidth="1"/>
    <col min="3902" max="3902" width="5.7109375" style="6" customWidth="1"/>
    <col min="3903" max="4124" width="8.85546875" style="6"/>
    <col min="4125" max="4125" width="25.7109375" style="6" customWidth="1"/>
    <col min="4126" max="4127" width="6.28515625" style="6" customWidth="1"/>
    <col min="4128" max="4128" width="5.7109375" style="6" customWidth="1"/>
    <col min="4129" max="4130" width="6.28515625" style="6" customWidth="1"/>
    <col min="4131" max="4131" width="5.7109375" style="6" customWidth="1"/>
    <col min="4132" max="4133" width="6.28515625" style="6" customWidth="1"/>
    <col min="4134" max="4134" width="5.7109375" style="6" customWidth="1"/>
    <col min="4135" max="4136" width="6.28515625" style="6" customWidth="1"/>
    <col min="4137" max="4137" width="5.7109375" style="6" customWidth="1"/>
    <col min="4138" max="4139" width="6.28515625" style="6" customWidth="1"/>
    <col min="4140" max="4140" width="5.7109375" style="6" customWidth="1"/>
    <col min="4141" max="4142" width="6.28515625" style="6" customWidth="1"/>
    <col min="4143" max="4143" width="5.7109375" style="6" customWidth="1"/>
    <col min="4144" max="4145" width="6.28515625" style="6" customWidth="1"/>
    <col min="4146" max="4146" width="5.7109375" style="6" customWidth="1"/>
    <col min="4147" max="4148" width="6.28515625" style="6" customWidth="1"/>
    <col min="4149" max="4149" width="5.7109375" style="6" customWidth="1"/>
    <col min="4150" max="4151" width="6.28515625" style="6" customWidth="1"/>
    <col min="4152" max="4152" width="5.7109375" style="6" customWidth="1"/>
    <col min="4153" max="4154" width="6.28515625" style="6" customWidth="1"/>
    <col min="4155" max="4155" width="5.7109375" style="6" customWidth="1"/>
    <col min="4156" max="4157" width="6.28515625" style="6" customWidth="1"/>
    <col min="4158" max="4158" width="5.7109375" style="6" customWidth="1"/>
    <col min="4159" max="4380" width="8.85546875" style="6"/>
    <col min="4381" max="4381" width="25.7109375" style="6" customWidth="1"/>
    <col min="4382" max="4383" width="6.28515625" style="6" customWidth="1"/>
    <col min="4384" max="4384" width="5.7109375" style="6" customWidth="1"/>
    <col min="4385" max="4386" width="6.28515625" style="6" customWidth="1"/>
    <col min="4387" max="4387" width="5.7109375" style="6" customWidth="1"/>
    <col min="4388" max="4389" width="6.28515625" style="6" customWidth="1"/>
    <col min="4390" max="4390" width="5.7109375" style="6" customWidth="1"/>
    <col min="4391" max="4392" width="6.28515625" style="6" customWidth="1"/>
    <col min="4393" max="4393" width="5.7109375" style="6" customWidth="1"/>
    <col min="4394" max="4395" width="6.28515625" style="6" customWidth="1"/>
    <col min="4396" max="4396" width="5.7109375" style="6" customWidth="1"/>
    <col min="4397" max="4398" width="6.28515625" style="6" customWidth="1"/>
    <col min="4399" max="4399" width="5.7109375" style="6" customWidth="1"/>
    <col min="4400" max="4401" width="6.28515625" style="6" customWidth="1"/>
    <col min="4402" max="4402" width="5.7109375" style="6" customWidth="1"/>
    <col min="4403" max="4404" width="6.28515625" style="6" customWidth="1"/>
    <col min="4405" max="4405" width="5.7109375" style="6" customWidth="1"/>
    <col min="4406" max="4407" width="6.28515625" style="6" customWidth="1"/>
    <col min="4408" max="4408" width="5.7109375" style="6" customWidth="1"/>
    <col min="4409" max="4410" width="6.28515625" style="6" customWidth="1"/>
    <col min="4411" max="4411" width="5.7109375" style="6" customWidth="1"/>
    <col min="4412" max="4413" width="6.28515625" style="6" customWidth="1"/>
    <col min="4414" max="4414" width="5.7109375" style="6" customWidth="1"/>
    <col min="4415" max="4636" width="8.85546875" style="6"/>
    <col min="4637" max="4637" width="25.7109375" style="6" customWidth="1"/>
    <col min="4638" max="4639" width="6.28515625" style="6" customWidth="1"/>
    <col min="4640" max="4640" width="5.7109375" style="6" customWidth="1"/>
    <col min="4641" max="4642" width="6.28515625" style="6" customWidth="1"/>
    <col min="4643" max="4643" width="5.7109375" style="6" customWidth="1"/>
    <col min="4644" max="4645" width="6.28515625" style="6" customWidth="1"/>
    <col min="4646" max="4646" width="5.7109375" style="6" customWidth="1"/>
    <col min="4647" max="4648" width="6.28515625" style="6" customWidth="1"/>
    <col min="4649" max="4649" width="5.7109375" style="6" customWidth="1"/>
    <col min="4650" max="4651" width="6.28515625" style="6" customWidth="1"/>
    <col min="4652" max="4652" width="5.7109375" style="6" customWidth="1"/>
    <col min="4653" max="4654" width="6.28515625" style="6" customWidth="1"/>
    <col min="4655" max="4655" width="5.7109375" style="6" customWidth="1"/>
    <col min="4656" max="4657" width="6.28515625" style="6" customWidth="1"/>
    <col min="4658" max="4658" width="5.7109375" style="6" customWidth="1"/>
    <col min="4659" max="4660" width="6.28515625" style="6" customWidth="1"/>
    <col min="4661" max="4661" width="5.7109375" style="6" customWidth="1"/>
    <col min="4662" max="4663" width="6.28515625" style="6" customWidth="1"/>
    <col min="4664" max="4664" width="5.7109375" style="6" customWidth="1"/>
    <col min="4665" max="4666" width="6.28515625" style="6" customWidth="1"/>
    <col min="4667" max="4667" width="5.7109375" style="6" customWidth="1"/>
    <col min="4668" max="4669" width="6.28515625" style="6" customWidth="1"/>
    <col min="4670" max="4670" width="5.7109375" style="6" customWidth="1"/>
    <col min="4671" max="4892" width="8.85546875" style="6"/>
    <col min="4893" max="4893" width="25.7109375" style="6" customWidth="1"/>
    <col min="4894" max="4895" width="6.28515625" style="6" customWidth="1"/>
    <col min="4896" max="4896" width="5.7109375" style="6" customWidth="1"/>
    <col min="4897" max="4898" width="6.28515625" style="6" customWidth="1"/>
    <col min="4899" max="4899" width="5.7109375" style="6" customWidth="1"/>
    <col min="4900" max="4901" width="6.28515625" style="6" customWidth="1"/>
    <col min="4902" max="4902" width="5.7109375" style="6" customWidth="1"/>
    <col min="4903" max="4904" width="6.28515625" style="6" customWidth="1"/>
    <col min="4905" max="4905" width="5.7109375" style="6" customWidth="1"/>
    <col min="4906" max="4907" width="6.28515625" style="6" customWidth="1"/>
    <col min="4908" max="4908" width="5.7109375" style="6" customWidth="1"/>
    <col min="4909" max="4910" width="6.28515625" style="6" customWidth="1"/>
    <col min="4911" max="4911" width="5.7109375" style="6" customWidth="1"/>
    <col min="4912" max="4913" width="6.28515625" style="6" customWidth="1"/>
    <col min="4914" max="4914" width="5.7109375" style="6" customWidth="1"/>
    <col min="4915" max="4916" width="6.28515625" style="6" customWidth="1"/>
    <col min="4917" max="4917" width="5.7109375" style="6" customWidth="1"/>
    <col min="4918" max="4919" width="6.28515625" style="6" customWidth="1"/>
    <col min="4920" max="4920" width="5.7109375" style="6" customWidth="1"/>
    <col min="4921" max="4922" width="6.28515625" style="6" customWidth="1"/>
    <col min="4923" max="4923" width="5.7109375" style="6" customWidth="1"/>
    <col min="4924" max="4925" width="6.28515625" style="6" customWidth="1"/>
    <col min="4926" max="4926" width="5.7109375" style="6" customWidth="1"/>
    <col min="4927" max="5148" width="8.85546875" style="6"/>
    <col min="5149" max="5149" width="25.7109375" style="6" customWidth="1"/>
    <col min="5150" max="5151" width="6.28515625" style="6" customWidth="1"/>
    <col min="5152" max="5152" width="5.7109375" style="6" customWidth="1"/>
    <col min="5153" max="5154" width="6.28515625" style="6" customWidth="1"/>
    <col min="5155" max="5155" width="5.7109375" style="6" customWidth="1"/>
    <col min="5156" max="5157" width="6.28515625" style="6" customWidth="1"/>
    <col min="5158" max="5158" width="5.7109375" style="6" customWidth="1"/>
    <col min="5159" max="5160" width="6.28515625" style="6" customWidth="1"/>
    <col min="5161" max="5161" width="5.7109375" style="6" customWidth="1"/>
    <col min="5162" max="5163" width="6.28515625" style="6" customWidth="1"/>
    <col min="5164" max="5164" width="5.7109375" style="6" customWidth="1"/>
    <col min="5165" max="5166" width="6.28515625" style="6" customWidth="1"/>
    <col min="5167" max="5167" width="5.7109375" style="6" customWidth="1"/>
    <col min="5168" max="5169" width="6.28515625" style="6" customWidth="1"/>
    <col min="5170" max="5170" width="5.7109375" style="6" customWidth="1"/>
    <col min="5171" max="5172" width="6.28515625" style="6" customWidth="1"/>
    <col min="5173" max="5173" width="5.7109375" style="6" customWidth="1"/>
    <col min="5174" max="5175" width="6.28515625" style="6" customWidth="1"/>
    <col min="5176" max="5176" width="5.7109375" style="6" customWidth="1"/>
    <col min="5177" max="5178" width="6.28515625" style="6" customWidth="1"/>
    <col min="5179" max="5179" width="5.7109375" style="6" customWidth="1"/>
    <col min="5180" max="5181" width="6.28515625" style="6" customWidth="1"/>
    <col min="5182" max="5182" width="5.7109375" style="6" customWidth="1"/>
    <col min="5183" max="5404" width="8.85546875" style="6"/>
    <col min="5405" max="5405" width="25.7109375" style="6" customWidth="1"/>
    <col min="5406" max="5407" width="6.28515625" style="6" customWidth="1"/>
    <col min="5408" max="5408" width="5.7109375" style="6" customWidth="1"/>
    <col min="5409" max="5410" width="6.28515625" style="6" customWidth="1"/>
    <col min="5411" max="5411" width="5.7109375" style="6" customWidth="1"/>
    <col min="5412" max="5413" width="6.28515625" style="6" customWidth="1"/>
    <col min="5414" max="5414" width="5.7109375" style="6" customWidth="1"/>
    <col min="5415" max="5416" width="6.28515625" style="6" customWidth="1"/>
    <col min="5417" max="5417" width="5.7109375" style="6" customWidth="1"/>
    <col min="5418" max="5419" width="6.28515625" style="6" customWidth="1"/>
    <col min="5420" max="5420" width="5.7109375" style="6" customWidth="1"/>
    <col min="5421" max="5422" width="6.28515625" style="6" customWidth="1"/>
    <col min="5423" max="5423" width="5.7109375" style="6" customWidth="1"/>
    <col min="5424" max="5425" width="6.28515625" style="6" customWidth="1"/>
    <col min="5426" max="5426" width="5.7109375" style="6" customWidth="1"/>
    <col min="5427" max="5428" width="6.28515625" style="6" customWidth="1"/>
    <col min="5429" max="5429" width="5.7109375" style="6" customWidth="1"/>
    <col min="5430" max="5431" width="6.28515625" style="6" customWidth="1"/>
    <col min="5432" max="5432" width="5.7109375" style="6" customWidth="1"/>
    <col min="5433" max="5434" width="6.28515625" style="6" customWidth="1"/>
    <col min="5435" max="5435" width="5.7109375" style="6" customWidth="1"/>
    <col min="5436" max="5437" width="6.28515625" style="6" customWidth="1"/>
    <col min="5438" max="5438" width="5.7109375" style="6" customWidth="1"/>
    <col min="5439" max="5660" width="8.85546875" style="6"/>
    <col min="5661" max="5661" width="25.7109375" style="6" customWidth="1"/>
    <col min="5662" max="5663" width="6.28515625" style="6" customWidth="1"/>
    <col min="5664" max="5664" width="5.7109375" style="6" customWidth="1"/>
    <col min="5665" max="5666" width="6.28515625" style="6" customWidth="1"/>
    <col min="5667" max="5667" width="5.7109375" style="6" customWidth="1"/>
    <col min="5668" max="5669" width="6.28515625" style="6" customWidth="1"/>
    <col min="5670" max="5670" width="5.7109375" style="6" customWidth="1"/>
    <col min="5671" max="5672" width="6.28515625" style="6" customWidth="1"/>
    <col min="5673" max="5673" width="5.7109375" style="6" customWidth="1"/>
    <col min="5674" max="5675" width="6.28515625" style="6" customWidth="1"/>
    <col min="5676" max="5676" width="5.7109375" style="6" customWidth="1"/>
    <col min="5677" max="5678" width="6.28515625" style="6" customWidth="1"/>
    <col min="5679" max="5679" width="5.7109375" style="6" customWidth="1"/>
    <col min="5680" max="5681" width="6.28515625" style="6" customWidth="1"/>
    <col min="5682" max="5682" width="5.7109375" style="6" customWidth="1"/>
    <col min="5683" max="5684" width="6.28515625" style="6" customWidth="1"/>
    <col min="5685" max="5685" width="5.7109375" style="6" customWidth="1"/>
    <col min="5686" max="5687" width="6.28515625" style="6" customWidth="1"/>
    <col min="5688" max="5688" width="5.7109375" style="6" customWidth="1"/>
    <col min="5689" max="5690" width="6.28515625" style="6" customWidth="1"/>
    <col min="5691" max="5691" width="5.7109375" style="6" customWidth="1"/>
    <col min="5692" max="5693" width="6.28515625" style="6" customWidth="1"/>
    <col min="5694" max="5694" width="5.7109375" style="6" customWidth="1"/>
    <col min="5695" max="5916" width="8.85546875" style="6"/>
    <col min="5917" max="5917" width="25.7109375" style="6" customWidth="1"/>
    <col min="5918" max="5919" width="6.28515625" style="6" customWidth="1"/>
    <col min="5920" max="5920" width="5.7109375" style="6" customWidth="1"/>
    <col min="5921" max="5922" width="6.28515625" style="6" customWidth="1"/>
    <col min="5923" max="5923" width="5.7109375" style="6" customWidth="1"/>
    <col min="5924" max="5925" width="6.28515625" style="6" customWidth="1"/>
    <col min="5926" max="5926" width="5.7109375" style="6" customWidth="1"/>
    <col min="5927" max="5928" width="6.28515625" style="6" customWidth="1"/>
    <col min="5929" max="5929" width="5.7109375" style="6" customWidth="1"/>
    <col min="5930" max="5931" width="6.28515625" style="6" customWidth="1"/>
    <col min="5932" max="5932" width="5.7109375" style="6" customWidth="1"/>
    <col min="5933" max="5934" width="6.28515625" style="6" customWidth="1"/>
    <col min="5935" max="5935" width="5.7109375" style="6" customWidth="1"/>
    <col min="5936" max="5937" width="6.28515625" style="6" customWidth="1"/>
    <col min="5938" max="5938" width="5.7109375" style="6" customWidth="1"/>
    <col min="5939" max="5940" width="6.28515625" style="6" customWidth="1"/>
    <col min="5941" max="5941" width="5.7109375" style="6" customWidth="1"/>
    <col min="5942" max="5943" width="6.28515625" style="6" customWidth="1"/>
    <col min="5944" max="5944" width="5.7109375" style="6" customWidth="1"/>
    <col min="5945" max="5946" width="6.28515625" style="6" customWidth="1"/>
    <col min="5947" max="5947" width="5.7109375" style="6" customWidth="1"/>
    <col min="5948" max="5949" width="6.28515625" style="6" customWidth="1"/>
    <col min="5950" max="5950" width="5.7109375" style="6" customWidth="1"/>
    <col min="5951" max="6172" width="8.85546875" style="6"/>
    <col min="6173" max="6173" width="25.7109375" style="6" customWidth="1"/>
    <col min="6174" max="6175" width="6.28515625" style="6" customWidth="1"/>
    <col min="6176" max="6176" width="5.7109375" style="6" customWidth="1"/>
    <col min="6177" max="6178" width="6.28515625" style="6" customWidth="1"/>
    <col min="6179" max="6179" width="5.7109375" style="6" customWidth="1"/>
    <col min="6180" max="6181" width="6.28515625" style="6" customWidth="1"/>
    <col min="6182" max="6182" width="5.7109375" style="6" customWidth="1"/>
    <col min="6183" max="6184" width="6.28515625" style="6" customWidth="1"/>
    <col min="6185" max="6185" width="5.7109375" style="6" customWidth="1"/>
    <col min="6186" max="6187" width="6.28515625" style="6" customWidth="1"/>
    <col min="6188" max="6188" width="5.7109375" style="6" customWidth="1"/>
    <col min="6189" max="6190" width="6.28515625" style="6" customWidth="1"/>
    <col min="6191" max="6191" width="5.7109375" style="6" customWidth="1"/>
    <col min="6192" max="6193" width="6.28515625" style="6" customWidth="1"/>
    <col min="6194" max="6194" width="5.7109375" style="6" customWidth="1"/>
    <col min="6195" max="6196" width="6.28515625" style="6" customWidth="1"/>
    <col min="6197" max="6197" width="5.7109375" style="6" customWidth="1"/>
    <col min="6198" max="6199" width="6.28515625" style="6" customWidth="1"/>
    <col min="6200" max="6200" width="5.7109375" style="6" customWidth="1"/>
    <col min="6201" max="6202" width="6.28515625" style="6" customWidth="1"/>
    <col min="6203" max="6203" width="5.7109375" style="6" customWidth="1"/>
    <col min="6204" max="6205" width="6.28515625" style="6" customWidth="1"/>
    <col min="6206" max="6206" width="5.7109375" style="6" customWidth="1"/>
    <col min="6207" max="6428" width="8.85546875" style="6"/>
    <col min="6429" max="6429" width="25.7109375" style="6" customWidth="1"/>
    <col min="6430" max="6431" width="6.28515625" style="6" customWidth="1"/>
    <col min="6432" max="6432" width="5.7109375" style="6" customWidth="1"/>
    <col min="6433" max="6434" width="6.28515625" style="6" customWidth="1"/>
    <col min="6435" max="6435" width="5.7109375" style="6" customWidth="1"/>
    <col min="6436" max="6437" width="6.28515625" style="6" customWidth="1"/>
    <col min="6438" max="6438" width="5.7109375" style="6" customWidth="1"/>
    <col min="6439" max="6440" width="6.28515625" style="6" customWidth="1"/>
    <col min="6441" max="6441" width="5.7109375" style="6" customWidth="1"/>
    <col min="6442" max="6443" width="6.28515625" style="6" customWidth="1"/>
    <col min="6444" max="6444" width="5.7109375" style="6" customWidth="1"/>
    <col min="6445" max="6446" width="6.28515625" style="6" customWidth="1"/>
    <col min="6447" max="6447" width="5.7109375" style="6" customWidth="1"/>
    <col min="6448" max="6449" width="6.28515625" style="6" customWidth="1"/>
    <col min="6450" max="6450" width="5.7109375" style="6" customWidth="1"/>
    <col min="6451" max="6452" width="6.28515625" style="6" customWidth="1"/>
    <col min="6453" max="6453" width="5.7109375" style="6" customWidth="1"/>
    <col min="6454" max="6455" width="6.28515625" style="6" customWidth="1"/>
    <col min="6456" max="6456" width="5.7109375" style="6" customWidth="1"/>
    <col min="6457" max="6458" width="6.28515625" style="6" customWidth="1"/>
    <col min="6459" max="6459" width="5.7109375" style="6" customWidth="1"/>
    <col min="6460" max="6461" width="6.28515625" style="6" customWidth="1"/>
    <col min="6462" max="6462" width="5.7109375" style="6" customWidth="1"/>
    <col min="6463" max="6684" width="8.85546875" style="6"/>
    <col min="6685" max="6685" width="25.7109375" style="6" customWidth="1"/>
    <col min="6686" max="6687" width="6.28515625" style="6" customWidth="1"/>
    <col min="6688" max="6688" width="5.7109375" style="6" customWidth="1"/>
    <col min="6689" max="6690" width="6.28515625" style="6" customWidth="1"/>
    <col min="6691" max="6691" width="5.7109375" style="6" customWidth="1"/>
    <col min="6692" max="6693" width="6.28515625" style="6" customWidth="1"/>
    <col min="6694" max="6694" width="5.7109375" style="6" customWidth="1"/>
    <col min="6695" max="6696" width="6.28515625" style="6" customWidth="1"/>
    <col min="6697" max="6697" width="5.7109375" style="6" customWidth="1"/>
    <col min="6698" max="6699" width="6.28515625" style="6" customWidth="1"/>
    <col min="6700" max="6700" width="5.7109375" style="6" customWidth="1"/>
    <col min="6701" max="6702" width="6.28515625" style="6" customWidth="1"/>
    <col min="6703" max="6703" width="5.7109375" style="6" customWidth="1"/>
    <col min="6704" max="6705" width="6.28515625" style="6" customWidth="1"/>
    <col min="6706" max="6706" width="5.7109375" style="6" customWidth="1"/>
    <col min="6707" max="6708" width="6.28515625" style="6" customWidth="1"/>
    <col min="6709" max="6709" width="5.7109375" style="6" customWidth="1"/>
    <col min="6710" max="6711" width="6.28515625" style="6" customWidth="1"/>
    <col min="6712" max="6712" width="5.7109375" style="6" customWidth="1"/>
    <col min="6713" max="6714" width="6.28515625" style="6" customWidth="1"/>
    <col min="6715" max="6715" width="5.7109375" style="6" customWidth="1"/>
    <col min="6716" max="6717" width="6.28515625" style="6" customWidth="1"/>
    <col min="6718" max="6718" width="5.7109375" style="6" customWidth="1"/>
    <col min="6719" max="6940" width="8.85546875" style="6"/>
    <col min="6941" max="6941" width="25.7109375" style="6" customWidth="1"/>
    <col min="6942" max="6943" width="6.28515625" style="6" customWidth="1"/>
    <col min="6944" max="6944" width="5.7109375" style="6" customWidth="1"/>
    <col min="6945" max="6946" width="6.28515625" style="6" customWidth="1"/>
    <col min="6947" max="6947" width="5.7109375" style="6" customWidth="1"/>
    <col min="6948" max="6949" width="6.28515625" style="6" customWidth="1"/>
    <col min="6950" max="6950" width="5.7109375" style="6" customWidth="1"/>
    <col min="6951" max="6952" width="6.28515625" style="6" customWidth="1"/>
    <col min="6953" max="6953" width="5.7109375" style="6" customWidth="1"/>
    <col min="6954" max="6955" width="6.28515625" style="6" customWidth="1"/>
    <col min="6956" max="6956" width="5.7109375" style="6" customWidth="1"/>
    <col min="6957" max="6958" width="6.28515625" style="6" customWidth="1"/>
    <col min="6959" max="6959" width="5.7109375" style="6" customWidth="1"/>
    <col min="6960" max="6961" width="6.28515625" style="6" customWidth="1"/>
    <col min="6962" max="6962" width="5.7109375" style="6" customWidth="1"/>
    <col min="6963" max="6964" width="6.28515625" style="6" customWidth="1"/>
    <col min="6965" max="6965" width="5.7109375" style="6" customWidth="1"/>
    <col min="6966" max="6967" width="6.28515625" style="6" customWidth="1"/>
    <col min="6968" max="6968" width="5.7109375" style="6" customWidth="1"/>
    <col min="6969" max="6970" width="6.28515625" style="6" customWidth="1"/>
    <col min="6971" max="6971" width="5.7109375" style="6" customWidth="1"/>
    <col min="6972" max="6973" width="6.28515625" style="6" customWidth="1"/>
    <col min="6974" max="6974" width="5.7109375" style="6" customWidth="1"/>
    <col min="6975" max="7196" width="8.85546875" style="6"/>
    <col min="7197" max="7197" width="25.7109375" style="6" customWidth="1"/>
    <col min="7198" max="7199" width="6.28515625" style="6" customWidth="1"/>
    <col min="7200" max="7200" width="5.7109375" style="6" customWidth="1"/>
    <col min="7201" max="7202" width="6.28515625" style="6" customWidth="1"/>
    <col min="7203" max="7203" width="5.7109375" style="6" customWidth="1"/>
    <col min="7204" max="7205" width="6.28515625" style="6" customWidth="1"/>
    <col min="7206" max="7206" width="5.7109375" style="6" customWidth="1"/>
    <col min="7207" max="7208" width="6.28515625" style="6" customWidth="1"/>
    <col min="7209" max="7209" width="5.7109375" style="6" customWidth="1"/>
    <col min="7210" max="7211" width="6.28515625" style="6" customWidth="1"/>
    <col min="7212" max="7212" width="5.7109375" style="6" customWidth="1"/>
    <col min="7213" max="7214" width="6.28515625" style="6" customWidth="1"/>
    <col min="7215" max="7215" width="5.7109375" style="6" customWidth="1"/>
    <col min="7216" max="7217" width="6.28515625" style="6" customWidth="1"/>
    <col min="7218" max="7218" width="5.7109375" style="6" customWidth="1"/>
    <col min="7219" max="7220" width="6.28515625" style="6" customWidth="1"/>
    <col min="7221" max="7221" width="5.7109375" style="6" customWidth="1"/>
    <col min="7222" max="7223" width="6.28515625" style="6" customWidth="1"/>
    <col min="7224" max="7224" width="5.7109375" style="6" customWidth="1"/>
    <col min="7225" max="7226" width="6.28515625" style="6" customWidth="1"/>
    <col min="7227" max="7227" width="5.7109375" style="6" customWidth="1"/>
    <col min="7228" max="7229" width="6.28515625" style="6" customWidth="1"/>
    <col min="7230" max="7230" width="5.7109375" style="6" customWidth="1"/>
    <col min="7231" max="7452" width="8.85546875" style="6"/>
    <col min="7453" max="7453" width="25.7109375" style="6" customWidth="1"/>
    <col min="7454" max="7455" width="6.28515625" style="6" customWidth="1"/>
    <col min="7456" max="7456" width="5.7109375" style="6" customWidth="1"/>
    <col min="7457" max="7458" width="6.28515625" style="6" customWidth="1"/>
    <col min="7459" max="7459" width="5.7109375" style="6" customWidth="1"/>
    <col min="7460" max="7461" width="6.28515625" style="6" customWidth="1"/>
    <col min="7462" max="7462" width="5.7109375" style="6" customWidth="1"/>
    <col min="7463" max="7464" width="6.28515625" style="6" customWidth="1"/>
    <col min="7465" max="7465" width="5.7109375" style="6" customWidth="1"/>
    <col min="7466" max="7467" width="6.28515625" style="6" customWidth="1"/>
    <col min="7468" max="7468" width="5.7109375" style="6" customWidth="1"/>
    <col min="7469" max="7470" width="6.28515625" style="6" customWidth="1"/>
    <col min="7471" max="7471" width="5.7109375" style="6" customWidth="1"/>
    <col min="7472" max="7473" width="6.28515625" style="6" customWidth="1"/>
    <col min="7474" max="7474" width="5.7109375" style="6" customWidth="1"/>
    <col min="7475" max="7476" width="6.28515625" style="6" customWidth="1"/>
    <col min="7477" max="7477" width="5.7109375" style="6" customWidth="1"/>
    <col min="7478" max="7479" width="6.28515625" style="6" customWidth="1"/>
    <col min="7480" max="7480" width="5.7109375" style="6" customWidth="1"/>
    <col min="7481" max="7482" width="6.28515625" style="6" customWidth="1"/>
    <col min="7483" max="7483" width="5.7109375" style="6" customWidth="1"/>
    <col min="7484" max="7485" width="6.28515625" style="6" customWidth="1"/>
    <col min="7486" max="7486" width="5.7109375" style="6" customWidth="1"/>
    <col min="7487" max="7708" width="8.85546875" style="6"/>
    <col min="7709" max="7709" width="25.7109375" style="6" customWidth="1"/>
    <col min="7710" max="7711" width="6.28515625" style="6" customWidth="1"/>
    <col min="7712" max="7712" width="5.7109375" style="6" customWidth="1"/>
    <col min="7713" max="7714" width="6.28515625" style="6" customWidth="1"/>
    <col min="7715" max="7715" width="5.7109375" style="6" customWidth="1"/>
    <col min="7716" max="7717" width="6.28515625" style="6" customWidth="1"/>
    <col min="7718" max="7718" width="5.7109375" style="6" customWidth="1"/>
    <col min="7719" max="7720" width="6.28515625" style="6" customWidth="1"/>
    <col min="7721" max="7721" width="5.7109375" style="6" customWidth="1"/>
    <col min="7722" max="7723" width="6.28515625" style="6" customWidth="1"/>
    <col min="7724" max="7724" width="5.7109375" style="6" customWidth="1"/>
    <col min="7725" max="7726" width="6.28515625" style="6" customWidth="1"/>
    <col min="7727" max="7727" width="5.7109375" style="6" customWidth="1"/>
    <col min="7728" max="7729" width="6.28515625" style="6" customWidth="1"/>
    <col min="7730" max="7730" width="5.7109375" style="6" customWidth="1"/>
    <col min="7731" max="7732" width="6.28515625" style="6" customWidth="1"/>
    <col min="7733" max="7733" width="5.7109375" style="6" customWidth="1"/>
    <col min="7734" max="7735" width="6.28515625" style="6" customWidth="1"/>
    <col min="7736" max="7736" width="5.7109375" style="6" customWidth="1"/>
    <col min="7737" max="7738" width="6.28515625" style="6" customWidth="1"/>
    <col min="7739" max="7739" width="5.7109375" style="6" customWidth="1"/>
    <col min="7740" max="7741" width="6.28515625" style="6" customWidth="1"/>
    <col min="7742" max="7742" width="5.7109375" style="6" customWidth="1"/>
    <col min="7743" max="7964" width="8.85546875" style="6"/>
    <col min="7965" max="7965" width="25.7109375" style="6" customWidth="1"/>
    <col min="7966" max="7967" width="6.28515625" style="6" customWidth="1"/>
    <col min="7968" max="7968" width="5.7109375" style="6" customWidth="1"/>
    <col min="7969" max="7970" width="6.28515625" style="6" customWidth="1"/>
    <col min="7971" max="7971" width="5.7109375" style="6" customWidth="1"/>
    <col min="7972" max="7973" width="6.28515625" style="6" customWidth="1"/>
    <col min="7974" max="7974" width="5.7109375" style="6" customWidth="1"/>
    <col min="7975" max="7976" width="6.28515625" style="6" customWidth="1"/>
    <col min="7977" max="7977" width="5.7109375" style="6" customWidth="1"/>
    <col min="7978" max="7979" width="6.28515625" style="6" customWidth="1"/>
    <col min="7980" max="7980" width="5.7109375" style="6" customWidth="1"/>
    <col min="7981" max="7982" width="6.28515625" style="6" customWidth="1"/>
    <col min="7983" max="7983" width="5.7109375" style="6" customWidth="1"/>
    <col min="7984" max="7985" width="6.28515625" style="6" customWidth="1"/>
    <col min="7986" max="7986" width="5.7109375" style="6" customWidth="1"/>
    <col min="7987" max="7988" width="6.28515625" style="6" customWidth="1"/>
    <col min="7989" max="7989" width="5.7109375" style="6" customWidth="1"/>
    <col min="7990" max="7991" width="6.28515625" style="6" customWidth="1"/>
    <col min="7992" max="7992" width="5.7109375" style="6" customWidth="1"/>
    <col min="7993" max="7994" width="6.28515625" style="6" customWidth="1"/>
    <col min="7995" max="7995" width="5.7109375" style="6" customWidth="1"/>
    <col min="7996" max="7997" width="6.28515625" style="6" customWidth="1"/>
    <col min="7998" max="7998" width="5.7109375" style="6" customWidth="1"/>
    <col min="7999" max="8220" width="8.85546875" style="6"/>
    <col min="8221" max="8221" width="25.7109375" style="6" customWidth="1"/>
    <col min="8222" max="8223" width="6.28515625" style="6" customWidth="1"/>
    <col min="8224" max="8224" width="5.7109375" style="6" customWidth="1"/>
    <col min="8225" max="8226" width="6.28515625" style="6" customWidth="1"/>
    <col min="8227" max="8227" width="5.7109375" style="6" customWidth="1"/>
    <col min="8228" max="8229" width="6.28515625" style="6" customWidth="1"/>
    <col min="8230" max="8230" width="5.7109375" style="6" customWidth="1"/>
    <col min="8231" max="8232" width="6.28515625" style="6" customWidth="1"/>
    <col min="8233" max="8233" width="5.7109375" style="6" customWidth="1"/>
    <col min="8234" max="8235" width="6.28515625" style="6" customWidth="1"/>
    <col min="8236" max="8236" width="5.7109375" style="6" customWidth="1"/>
    <col min="8237" max="8238" width="6.28515625" style="6" customWidth="1"/>
    <col min="8239" max="8239" width="5.7109375" style="6" customWidth="1"/>
    <col min="8240" max="8241" width="6.28515625" style="6" customWidth="1"/>
    <col min="8242" max="8242" width="5.7109375" style="6" customWidth="1"/>
    <col min="8243" max="8244" width="6.28515625" style="6" customWidth="1"/>
    <col min="8245" max="8245" width="5.7109375" style="6" customWidth="1"/>
    <col min="8246" max="8247" width="6.28515625" style="6" customWidth="1"/>
    <col min="8248" max="8248" width="5.7109375" style="6" customWidth="1"/>
    <col min="8249" max="8250" width="6.28515625" style="6" customWidth="1"/>
    <col min="8251" max="8251" width="5.7109375" style="6" customWidth="1"/>
    <col min="8252" max="8253" width="6.28515625" style="6" customWidth="1"/>
    <col min="8254" max="8254" width="5.7109375" style="6" customWidth="1"/>
    <col min="8255" max="8476" width="8.85546875" style="6"/>
    <col min="8477" max="8477" width="25.7109375" style="6" customWidth="1"/>
    <col min="8478" max="8479" width="6.28515625" style="6" customWidth="1"/>
    <col min="8480" max="8480" width="5.7109375" style="6" customWidth="1"/>
    <col min="8481" max="8482" width="6.28515625" style="6" customWidth="1"/>
    <col min="8483" max="8483" width="5.7109375" style="6" customWidth="1"/>
    <col min="8484" max="8485" width="6.28515625" style="6" customWidth="1"/>
    <col min="8486" max="8486" width="5.7109375" style="6" customWidth="1"/>
    <col min="8487" max="8488" width="6.28515625" style="6" customWidth="1"/>
    <col min="8489" max="8489" width="5.7109375" style="6" customWidth="1"/>
    <col min="8490" max="8491" width="6.28515625" style="6" customWidth="1"/>
    <col min="8492" max="8492" width="5.7109375" style="6" customWidth="1"/>
    <col min="8493" max="8494" width="6.28515625" style="6" customWidth="1"/>
    <col min="8495" max="8495" width="5.7109375" style="6" customWidth="1"/>
    <col min="8496" max="8497" width="6.28515625" style="6" customWidth="1"/>
    <col min="8498" max="8498" width="5.7109375" style="6" customWidth="1"/>
    <col min="8499" max="8500" width="6.28515625" style="6" customWidth="1"/>
    <col min="8501" max="8501" width="5.7109375" style="6" customWidth="1"/>
    <col min="8502" max="8503" width="6.28515625" style="6" customWidth="1"/>
    <col min="8504" max="8504" width="5.7109375" style="6" customWidth="1"/>
    <col min="8505" max="8506" width="6.28515625" style="6" customWidth="1"/>
    <col min="8507" max="8507" width="5.7109375" style="6" customWidth="1"/>
    <col min="8508" max="8509" width="6.28515625" style="6" customWidth="1"/>
    <col min="8510" max="8510" width="5.7109375" style="6" customWidth="1"/>
    <col min="8511" max="8732" width="8.85546875" style="6"/>
    <col min="8733" max="8733" width="25.7109375" style="6" customWidth="1"/>
    <col min="8734" max="8735" width="6.28515625" style="6" customWidth="1"/>
    <col min="8736" max="8736" width="5.7109375" style="6" customWidth="1"/>
    <col min="8737" max="8738" width="6.28515625" style="6" customWidth="1"/>
    <col min="8739" max="8739" width="5.7109375" style="6" customWidth="1"/>
    <col min="8740" max="8741" width="6.28515625" style="6" customWidth="1"/>
    <col min="8742" max="8742" width="5.7109375" style="6" customWidth="1"/>
    <col min="8743" max="8744" width="6.28515625" style="6" customWidth="1"/>
    <col min="8745" max="8745" width="5.7109375" style="6" customWidth="1"/>
    <col min="8746" max="8747" width="6.28515625" style="6" customWidth="1"/>
    <col min="8748" max="8748" width="5.7109375" style="6" customWidth="1"/>
    <col min="8749" max="8750" width="6.28515625" style="6" customWidth="1"/>
    <col min="8751" max="8751" width="5.7109375" style="6" customWidth="1"/>
    <col min="8752" max="8753" width="6.28515625" style="6" customWidth="1"/>
    <col min="8754" max="8754" width="5.7109375" style="6" customWidth="1"/>
    <col min="8755" max="8756" width="6.28515625" style="6" customWidth="1"/>
    <col min="8757" max="8757" width="5.7109375" style="6" customWidth="1"/>
    <col min="8758" max="8759" width="6.28515625" style="6" customWidth="1"/>
    <col min="8760" max="8760" width="5.7109375" style="6" customWidth="1"/>
    <col min="8761" max="8762" width="6.28515625" style="6" customWidth="1"/>
    <col min="8763" max="8763" width="5.7109375" style="6" customWidth="1"/>
    <col min="8764" max="8765" width="6.28515625" style="6" customWidth="1"/>
    <col min="8766" max="8766" width="5.7109375" style="6" customWidth="1"/>
    <col min="8767" max="8988" width="8.85546875" style="6"/>
    <col min="8989" max="8989" width="25.7109375" style="6" customWidth="1"/>
    <col min="8990" max="8991" width="6.28515625" style="6" customWidth="1"/>
    <col min="8992" max="8992" width="5.7109375" style="6" customWidth="1"/>
    <col min="8993" max="8994" width="6.28515625" style="6" customWidth="1"/>
    <col min="8995" max="8995" width="5.7109375" style="6" customWidth="1"/>
    <col min="8996" max="8997" width="6.28515625" style="6" customWidth="1"/>
    <col min="8998" max="8998" width="5.7109375" style="6" customWidth="1"/>
    <col min="8999" max="9000" width="6.28515625" style="6" customWidth="1"/>
    <col min="9001" max="9001" width="5.7109375" style="6" customWidth="1"/>
    <col min="9002" max="9003" width="6.28515625" style="6" customWidth="1"/>
    <col min="9004" max="9004" width="5.7109375" style="6" customWidth="1"/>
    <col min="9005" max="9006" width="6.28515625" style="6" customWidth="1"/>
    <col min="9007" max="9007" width="5.7109375" style="6" customWidth="1"/>
    <col min="9008" max="9009" width="6.28515625" style="6" customWidth="1"/>
    <col min="9010" max="9010" width="5.7109375" style="6" customWidth="1"/>
    <col min="9011" max="9012" width="6.28515625" style="6" customWidth="1"/>
    <col min="9013" max="9013" width="5.7109375" style="6" customWidth="1"/>
    <col min="9014" max="9015" width="6.28515625" style="6" customWidth="1"/>
    <col min="9016" max="9016" width="5.7109375" style="6" customWidth="1"/>
    <col min="9017" max="9018" width="6.28515625" style="6" customWidth="1"/>
    <col min="9019" max="9019" width="5.7109375" style="6" customWidth="1"/>
    <col min="9020" max="9021" width="6.28515625" style="6" customWidth="1"/>
    <col min="9022" max="9022" width="5.7109375" style="6" customWidth="1"/>
    <col min="9023" max="9244" width="8.85546875" style="6"/>
    <col min="9245" max="9245" width="25.7109375" style="6" customWidth="1"/>
    <col min="9246" max="9247" width="6.28515625" style="6" customWidth="1"/>
    <col min="9248" max="9248" width="5.7109375" style="6" customWidth="1"/>
    <col min="9249" max="9250" width="6.28515625" style="6" customWidth="1"/>
    <col min="9251" max="9251" width="5.7109375" style="6" customWidth="1"/>
    <col min="9252" max="9253" width="6.28515625" style="6" customWidth="1"/>
    <col min="9254" max="9254" width="5.7109375" style="6" customWidth="1"/>
    <col min="9255" max="9256" width="6.28515625" style="6" customWidth="1"/>
    <col min="9257" max="9257" width="5.7109375" style="6" customWidth="1"/>
    <col min="9258" max="9259" width="6.28515625" style="6" customWidth="1"/>
    <col min="9260" max="9260" width="5.7109375" style="6" customWidth="1"/>
    <col min="9261" max="9262" width="6.28515625" style="6" customWidth="1"/>
    <col min="9263" max="9263" width="5.7109375" style="6" customWidth="1"/>
    <col min="9264" max="9265" width="6.28515625" style="6" customWidth="1"/>
    <col min="9266" max="9266" width="5.7109375" style="6" customWidth="1"/>
    <col min="9267" max="9268" width="6.28515625" style="6" customWidth="1"/>
    <col min="9269" max="9269" width="5.7109375" style="6" customWidth="1"/>
    <col min="9270" max="9271" width="6.28515625" style="6" customWidth="1"/>
    <col min="9272" max="9272" width="5.7109375" style="6" customWidth="1"/>
    <col min="9273" max="9274" width="6.28515625" style="6" customWidth="1"/>
    <col min="9275" max="9275" width="5.7109375" style="6" customWidth="1"/>
    <col min="9276" max="9277" width="6.28515625" style="6" customWidth="1"/>
    <col min="9278" max="9278" width="5.7109375" style="6" customWidth="1"/>
    <col min="9279" max="9500" width="8.85546875" style="6"/>
    <col min="9501" max="9501" width="25.7109375" style="6" customWidth="1"/>
    <col min="9502" max="9503" width="6.28515625" style="6" customWidth="1"/>
    <col min="9504" max="9504" width="5.7109375" style="6" customWidth="1"/>
    <col min="9505" max="9506" width="6.28515625" style="6" customWidth="1"/>
    <col min="9507" max="9507" width="5.7109375" style="6" customWidth="1"/>
    <col min="9508" max="9509" width="6.28515625" style="6" customWidth="1"/>
    <col min="9510" max="9510" width="5.7109375" style="6" customWidth="1"/>
    <col min="9511" max="9512" width="6.28515625" style="6" customWidth="1"/>
    <col min="9513" max="9513" width="5.7109375" style="6" customWidth="1"/>
    <col min="9514" max="9515" width="6.28515625" style="6" customWidth="1"/>
    <col min="9516" max="9516" width="5.7109375" style="6" customWidth="1"/>
    <col min="9517" max="9518" width="6.28515625" style="6" customWidth="1"/>
    <col min="9519" max="9519" width="5.7109375" style="6" customWidth="1"/>
    <col min="9520" max="9521" width="6.28515625" style="6" customWidth="1"/>
    <col min="9522" max="9522" width="5.7109375" style="6" customWidth="1"/>
    <col min="9523" max="9524" width="6.28515625" style="6" customWidth="1"/>
    <col min="9525" max="9525" width="5.7109375" style="6" customWidth="1"/>
    <col min="9526" max="9527" width="6.28515625" style="6" customWidth="1"/>
    <col min="9528" max="9528" width="5.7109375" style="6" customWidth="1"/>
    <col min="9529" max="9530" width="6.28515625" style="6" customWidth="1"/>
    <col min="9531" max="9531" width="5.7109375" style="6" customWidth="1"/>
    <col min="9532" max="9533" width="6.28515625" style="6" customWidth="1"/>
    <col min="9534" max="9534" width="5.7109375" style="6" customWidth="1"/>
    <col min="9535" max="9756" width="8.85546875" style="6"/>
    <col min="9757" max="9757" width="25.7109375" style="6" customWidth="1"/>
    <col min="9758" max="9759" width="6.28515625" style="6" customWidth="1"/>
    <col min="9760" max="9760" width="5.7109375" style="6" customWidth="1"/>
    <col min="9761" max="9762" width="6.28515625" style="6" customWidth="1"/>
    <col min="9763" max="9763" width="5.7109375" style="6" customWidth="1"/>
    <col min="9764" max="9765" width="6.28515625" style="6" customWidth="1"/>
    <col min="9766" max="9766" width="5.7109375" style="6" customWidth="1"/>
    <col min="9767" max="9768" width="6.28515625" style="6" customWidth="1"/>
    <col min="9769" max="9769" width="5.7109375" style="6" customWidth="1"/>
    <col min="9770" max="9771" width="6.28515625" style="6" customWidth="1"/>
    <col min="9772" max="9772" width="5.7109375" style="6" customWidth="1"/>
    <col min="9773" max="9774" width="6.28515625" style="6" customWidth="1"/>
    <col min="9775" max="9775" width="5.7109375" style="6" customWidth="1"/>
    <col min="9776" max="9777" width="6.28515625" style="6" customWidth="1"/>
    <col min="9778" max="9778" width="5.7109375" style="6" customWidth="1"/>
    <col min="9779" max="9780" width="6.28515625" style="6" customWidth="1"/>
    <col min="9781" max="9781" width="5.7109375" style="6" customWidth="1"/>
    <col min="9782" max="9783" width="6.28515625" style="6" customWidth="1"/>
    <col min="9784" max="9784" width="5.7109375" style="6" customWidth="1"/>
    <col min="9785" max="9786" width="6.28515625" style="6" customWidth="1"/>
    <col min="9787" max="9787" width="5.7109375" style="6" customWidth="1"/>
    <col min="9788" max="9789" width="6.28515625" style="6" customWidth="1"/>
    <col min="9790" max="9790" width="5.7109375" style="6" customWidth="1"/>
    <col min="9791" max="10012" width="8.85546875" style="6"/>
    <col min="10013" max="10013" width="25.7109375" style="6" customWidth="1"/>
    <col min="10014" max="10015" width="6.28515625" style="6" customWidth="1"/>
    <col min="10016" max="10016" width="5.7109375" style="6" customWidth="1"/>
    <col min="10017" max="10018" width="6.28515625" style="6" customWidth="1"/>
    <col min="10019" max="10019" width="5.7109375" style="6" customWidth="1"/>
    <col min="10020" max="10021" width="6.28515625" style="6" customWidth="1"/>
    <col min="10022" max="10022" width="5.7109375" style="6" customWidth="1"/>
    <col min="10023" max="10024" width="6.28515625" style="6" customWidth="1"/>
    <col min="10025" max="10025" width="5.7109375" style="6" customWidth="1"/>
    <col min="10026" max="10027" width="6.28515625" style="6" customWidth="1"/>
    <col min="10028" max="10028" width="5.7109375" style="6" customWidth="1"/>
    <col min="10029" max="10030" width="6.28515625" style="6" customWidth="1"/>
    <col min="10031" max="10031" width="5.7109375" style="6" customWidth="1"/>
    <col min="10032" max="10033" width="6.28515625" style="6" customWidth="1"/>
    <col min="10034" max="10034" width="5.7109375" style="6" customWidth="1"/>
    <col min="10035" max="10036" width="6.28515625" style="6" customWidth="1"/>
    <col min="10037" max="10037" width="5.7109375" style="6" customWidth="1"/>
    <col min="10038" max="10039" width="6.28515625" style="6" customWidth="1"/>
    <col min="10040" max="10040" width="5.7109375" style="6" customWidth="1"/>
    <col min="10041" max="10042" width="6.28515625" style="6" customWidth="1"/>
    <col min="10043" max="10043" width="5.7109375" style="6" customWidth="1"/>
    <col min="10044" max="10045" width="6.28515625" style="6" customWidth="1"/>
    <col min="10046" max="10046" width="5.7109375" style="6" customWidth="1"/>
    <col min="10047" max="10268" width="8.85546875" style="6"/>
    <col min="10269" max="10269" width="25.7109375" style="6" customWidth="1"/>
    <col min="10270" max="10271" width="6.28515625" style="6" customWidth="1"/>
    <col min="10272" max="10272" width="5.7109375" style="6" customWidth="1"/>
    <col min="10273" max="10274" width="6.28515625" style="6" customWidth="1"/>
    <col min="10275" max="10275" width="5.7109375" style="6" customWidth="1"/>
    <col min="10276" max="10277" width="6.28515625" style="6" customWidth="1"/>
    <col min="10278" max="10278" width="5.7109375" style="6" customWidth="1"/>
    <col min="10279" max="10280" width="6.28515625" style="6" customWidth="1"/>
    <col min="10281" max="10281" width="5.7109375" style="6" customWidth="1"/>
    <col min="10282" max="10283" width="6.28515625" style="6" customWidth="1"/>
    <col min="10284" max="10284" width="5.7109375" style="6" customWidth="1"/>
    <col min="10285" max="10286" width="6.28515625" style="6" customWidth="1"/>
    <col min="10287" max="10287" width="5.7109375" style="6" customWidth="1"/>
    <col min="10288" max="10289" width="6.28515625" style="6" customWidth="1"/>
    <col min="10290" max="10290" width="5.7109375" style="6" customWidth="1"/>
    <col min="10291" max="10292" width="6.28515625" style="6" customWidth="1"/>
    <col min="10293" max="10293" width="5.7109375" style="6" customWidth="1"/>
    <col min="10294" max="10295" width="6.28515625" style="6" customWidth="1"/>
    <col min="10296" max="10296" width="5.7109375" style="6" customWidth="1"/>
    <col min="10297" max="10298" width="6.28515625" style="6" customWidth="1"/>
    <col min="10299" max="10299" width="5.7109375" style="6" customWidth="1"/>
    <col min="10300" max="10301" width="6.28515625" style="6" customWidth="1"/>
    <col min="10302" max="10302" width="5.7109375" style="6" customWidth="1"/>
    <col min="10303" max="10524" width="8.85546875" style="6"/>
    <col min="10525" max="10525" width="25.7109375" style="6" customWidth="1"/>
    <col min="10526" max="10527" width="6.28515625" style="6" customWidth="1"/>
    <col min="10528" max="10528" width="5.7109375" style="6" customWidth="1"/>
    <col min="10529" max="10530" width="6.28515625" style="6" customWidth="1"/>
    <col min="10531" max="10531" width="5.7109375" style="6" customWidth="1"/>
    <col min="10532" max="10533" width="6.28515625" style="6" customWidth="1"/>
    <col min="10534" max="10534" width="5.7109375" style="6" customWidth="1"/>
    <col min="10535" max="10536" width="6.28515625" style="6" customWidth="1"/>
    <col min="10537" max="10537" width="5.7109375" style="6" customWidth="1"/>
    <col min="10538" max="10539" width="6.28515625" style="6" customWidth="1"/>
    <col min="10540" max="10540" width="5.7109375" style="6" customWidth="1"/>
    <col min="10541" max="10542" width="6.28515625" style="6" customWidth="1"/>
    <col min="10543" max="10543" width="5.7109375" style="6" customWidth="1"/>
    <col min="10544" max="10545" width="6.28515625" style="6" customWidth="1"/>
    <col min="10546" max="10546" width="5.7109375" style="6" customWidth="1"/>
    <col min="10547" max="10548" width="6.28515625" style="6" customWidth="1"/>
    <col min="10549" max="10549" width="5.7109375" style="6" customWidth="1"/>
    <col min="10550" max="10551" width="6.28515625" style="6" customWidth="1"/>
    <col min="10552" max="10552" width="5.7109375" style="6" customWidth="1"/>
    <col min="10553" max="10554" width="6.28515625" style="6" customWidth="1"/>
    <col min="10555" max="10555" width="5.7109375" style="6" customWidth="1"/>
    <col min="10556" max="10557" width="6.28515625" style="6" customWidth="1"/>
    <col min="10558" max="10558" width="5.7109375" style="6" customWidth="1"/>
    <col min="10559" max="10780" width="8.85546875" style="6"/>
    <col min="10781" max="10781" width="25.7109375" style="6" customWidth="1"/>
    <col min="10782" max="10783" width="6.28515625" style="6" customWidth="1"/>
    <col min="10784" max="10784" width="5.7109375" style="6" customWidth="1"/>
    <col min="10785" max="10786" width="6.28515625" style="6" customWidth="1"/>
    <col min="10787" max="10787" width="5.7109375" style="6" customWidth="1"/>
    <col min="10788" max="10789" width="6.28515625" style="6" customWidth="1"/>
    <col min="10790" max="10790" width="5.7109375" style="6" customWidth="1"/>
    <col min="10791" max="10792" width="6.28515625" style="6" customWidth="1"/>
    <col min="10793" max="10793" width="5.7109375" style="6" customWidth="1"/>
    <col min="10794" max="10795" width="6.28515625" style="6" customWidth="1"/>
    <col min="10796" max="10796" width="5.7109375" style="6" customWidth="1"/>
    <col min="10797" max="10798" width="6.28515625" style="6" customWidth="1"/>
    <col min="10799" max="10799" width="5.7109375" style="6" customWidth="1"/>
    <col min="10800" max="10801" width="6.28515625" style="6" customWidth="1"/>
    <col min="10802" max="10802" width="5.7109375" style="6" customWidth="1"/>
    <col min="10803" max="10804" width="6.28515625" style="6" customWidth="1"/>
    <col min="10805" max="10805" width="5.7109375" style="6" customWidth="1"/>
    <col min="10806" max="10807" width="6.28515625" style="6" customWidth="1"/>
    <col min="10808" max="10808" width="5.7109375" style="6" customWidth="1"/>
    <col min="10809" max="10810" width="6.28515625" style="6" customWidth="1"/>
    <col min="10811" max="10811" width="5.7109375" style="6" customWidth="1"/>
    <col min="10812" max="10813" width="6.28515625" style="6" customWidth="1"/>
    <col min="10814" max="10814" width="5.7109375" style="6" customWidth="1"/>
    <col min="10815" max="11036" width="8.85546875" style="6"/>
    <col min="11037" max="11037" width="25.7109375" style="6" customWidth="1"/>
    <col min="11038" max="11039" width="6.28515625" style="6" customWidth="1"/>
    <col min="11040" max="11040" width="5.7109375" style="6" customWidth="1"/>
    <col min="11041" max="11042" width="6.28515625" style="6" customWidth="1"/>
    <col min="11043" max="11043" width="5.7109375" style="6" customWidth="1"/>
    <col min="11044" max="11045" width="6.28515625" style="6" customWidth="1"/>
    <col min="11046" max="11046" width="5.7109375" style="6" customWidth="1"/>
    <col min="11047" max="11048" width="6.28515625" style="6" customWidth="1"/>
    <col min="11049" max="11049" width="5.7109375" style="6" customWidth="1"/>
    <col min="11050" max="11051" width="6.28515625" style="6" customWidth="1"/>
    <col min="11052" max="11052" width="5.7109375" style="6" customWidth="1"/>
    <col min="11053" max="11054" width="6.28515625" style="6" customWidth="1"/>
    <col min="11055" max="11055" width="5.7109375" style="6" customWidth="1"/>
    <col min="11056" max="11057" width="6.28515625" style="6" customWidth="1"/>
    <col min="11058" max="11058" width="5.7109375" style="6" customWidth="1"/>
    <col min="11059" max="11060" width="6.28515625" style="6" customWidth="1"/>
    <col min="11061" max="11061" width="5.7109375" style="6" customWidth="1"/>
    <col min="11062" max="11063" width="6.28515625" style="6" customWidth="1"/>
    <col min="11064" max="11064" width="5.7109375" style="6" customWidth="1"/>
    <col min="11065" max="11066" width="6.28515625" style="6" customWidth="1"/>
    <col min="11067" max="11067" width="5.7109375" style="6" customWidth="1"/>
    <col min="11068" max="11069" width="6.28515625" style="6" customWidth="1"/>
    <col min="11070" max="11070" width="5.7109375" style="6" customWidth="1"/>
    <col min="11071" max="11292" width="8.85546875" style="6"/>
    <col min="11293" max="11293" width="25.7109375" style="6" customWidth="1"/>
    <col min="11294" max="11295" width="6.28515625" style="6" customWidth="1"/>
    <col min="11296" max="11296" width="5.7109375" style="6" customWidth="1"/>
    <col min="11297" max="11298" width="6.28515625" style="6" customWidth="1"/>
    <col min="11299" max="11299" width="5.7109375" style="6" customWidth="1"/>
    <col min="11300" max="11301" width="6.28515625" style="6" customWidth="1"/>
    <col min="11302" max="11302" width="5.7109375" style="6" customWidth="1"/>
    <col min="11303" max="11304" width="6.28515625" style="6" customWidth="1"/>
    <col min="11305" max="11305" width="5.7109375" style="6" customWidth="1"/>
    <col min="11306" max="11307" width="6.28515625" style="6" customWidth="1"/>
    <col min="11308" max="11308" width="5.7109375" style="6" customWidth="1"/>
    <col min="11309" max="11310" width="6.28515625" style="6" customWidth="1"/>
    <col min="11311" max="11311" width="5.7109375" style="6" customWidth="1"/>
    <col min="11312" max="11313" width="6.28515625" style="6" customWidth="1"/>
    <col min="11314" max="11314" width="5.7109375" style="6" customWidth="1"/>
    <col min="11315" max="11316" width="6.28515625" style="6" customWidth="1"/>
    <col min="11317" max="11317" width="5.7109375" style="6" customWidth="1"/>
    <col min="11318" max="11319" width="6.28515625" style="6" customWidth="1"/>
    <col min="11320" max="11320" width="5.7109375" style="6" customWidth="1"/>
    <col min="11321" max="11322" width="6.28515625" style="6" customWidth="1"/>
    <col min="11323" max="11323" width="5.7109375" style="6" customWidth="1"/>
    <col min="11324" max="11325" width="6.28515625" style="6" customWidth="1"/>
    <col min="11326" max="11326" width="5.7109375" style="6" customWidth="1"/>
    <col min="11327" max="11548" width="8.85546875" style="6"/>
    <col min="11549" max="11549" width="25.7109375" style="6" customWidth="1"/>
    <col min="11550" max="11551" width="6.28515625" style="6" customWidth="1"/>
    <col min="11552" max="11552" width="5.7109375" style="6" customWidth="1"/>
    <col min="11553" max="11554" width="6.28515625" style="6" customWidth="1"/>
    <col min="11555" max="11555" width="5.7109375" style="6" customWidth="1"/>
    <col min="11556" max="11557" width="6.28515625" style="6" customWidth="1"/>
    <col min="11558" max="11558" width="5.7109375" style="6" customWidth="1"/>
    <col min="11559" max="11560" width="6.28515625" style="6" customWidth="1"/>
    <col min="11561" max="11561" width="5.7109375" style="6" customWidth="1"/>
    <col min="11562" max="11563" width="6.28515625" style="6" customWidth="1"/>
    <col min="11564" max="11564" width="5.7109375" style="6" customWidth="1"/>
    <col min="11565" max="11566" width="6.28515625" style="6" customWidth="1"/>
    <col min="11567" max="11567" width="5.7109375" style="6" customWidth="1"/>
    <col min="11568" max="11569" width="6.28515625" style="6" customWidth="1"/>
    <col min="11570" max="11570" width="5.7109375" style="6" customWidth="1"/>
    <col min="11571" max="11572" width="6.28515625" style="6" customWidth="1"/>
    <col min="11573" max="11573" width="5.7109375" style="6" customWidth="1"/>
    <col min="11574" max="11575" width="6.28515625" style="6" customWidth="1"/>
    <col min="11576" max="11576" width="5.7109375" style="6" customWidth="1"/>
    <col min="11577" max="11578" width="6.28515625" style="6" customWidth="1"/>
    <col min="11579" max="11579" width="5.7109375" style="6" customWidth="1"/>
    <col min="11580" max="11581" width="6.28515625" style="6" customWidth="1"/>
    <col min="11582" max="11582" width="5.7109375" style="6" customWidth="1"/>
    <col min="11583" max="11804" width="8.85546875" style="6"/>
    <col min="11805" max="11805" width="25.7109375" style="6" customWidth="1"/>
    <col min="11806" max="11807" width="6.28515625" style="6" customWidth="1"/>
    <col min="11808" max="11808" width="5.7109375" style="6" customWidth="1"/>
    <col min="11809" max="11810" width="6.28515625" style="6" customWidth="1"/>
    <col min="11811" max="11811" width="5.7109375" style="6" customWidth="1"/>
    <col min="11812" max="11813" width="6.28515625" style="6" customWidth="1"/>
    <col min="11814" max="11814" width="5.7109375" style="6" customWidth="1"/>
    <col min="11815" max="11816" width="6.28515625" style="6" customWidth="1"/>
    <col min="11817" max="11817" width="5.7109375" style="6" customWidth="1"/>
    <col min="11818" max="11819" width="6.28515625" style="6" customWidth="1"/>
    <col min="11820" max="11820" width="5.7109375" style="6" customWidth="1"/>
    <col min="11821" max="11822" width="6.28515625" style="6" customWidth="1"/>
    <col min="11823" max="11823" width="5.7109375" style="6" customWidth="1"/>
    <col min="11824" max="11825" width="6.28515625" style="6" customWidth="1"/>
    <col min="11826" max="11826" width="5.7109375" style="6" customWidth="1"/>
    <col min="11827" max="11828" width="6.28515625" style="6" customWidth="1"/>
    <col min="11829" max="11829" width="5.7109375" style="6" customWidth="1"/>
    <col min="11830" max="11831" width="6.28515625" style="6" customWidth="1"/>
    <col min="11832" max="11832" width="5.7109375" style="6" customWidth="1"/>
    <col min="11833" max="11834" width="6.28515625" style="6" customWidth="1"/>
    <col min="11835" max="11835" width="5.7109375" style="6" customWidth="1"/>
    <col min="11836" max="11837" width="6.28515625" style="6" customWidth="1"/>
    <col min="11838" max="11838" width="5.7109375" style="6" customWidth="1"/>
    <col min="11839" max="12060" width="8.85546875" style="6"/>
    <col min="12061" max="12061" width="25.7109375" style="6" customWidth="1"/>
    <col min="12062" max="12063" width="6.28515625" style="6" customWidth="1"/>
    <col min="12064" max="12064" width="5.7109375" style="6" customWidth="1"/>
    <col min="12065" max="12066" width="6.28515625" style="6" customWidth="1"/>
    <col min="12067" max="12067" width="5.7109375" style="6" customWidth="1"/>
    <col min="12068" max="12069" width="6.28515625" style="6" customWidth="1"/>
    <col min="12070" max="12070" width="5.7109375" style="6" customWidth="1"/>
    <col min="12071" max="12072" width="6.28515625" style="6" customWidth="1"/>
    <col min="12073" max="12073" width="5.7109375" style="6" customWidth="1"/>
    <col min="12074" max="12075" width="6.28515625" style="6" customWidth="1"/>
    <col min="12076" max="12076" width="5.7109375" style="6" customWidth="1"/>
    <col min="12077" max="12078" width="6.28515625" style="6" customWidth="1"/>
    <col min="12079" max="12079" width="5.7109375" style="6" customWidth="1"/>
    <col min="12080" max="12081" width="6.28515625" style="6" customWidth="1"/>
    <col min="12082" max="12082" width="5.7109375" style="6" customWidth="1"/>
    <col min="12083" max="12084" width="6.28515625" style="6" customWidth="1"/>
    <col min="12085" max="12085" width="5.7109375" style="6" customWidth="1"/>
    <col min="12086" max="12087" width="6.28515625" style="6" customWidth="1"/>
    <col min="12088" max="12088" width="5.7109375" style="6" customWidth="1"/>
    <col min="12089" max="12090" width="6.28515625" style="6" customWidth="1"/>
    <col min="12091" max="12091" width="5.7109375" style="6" customWidth="1"/>
    <col min="12092" max="12093" width="6.28515625" style="6" customWidth="1"/>
    <col min="12094" max="12094" width="5.7109375" style="6" customWidth="1"/>
    <col min="12095" max="12316" width="8.85546875" style="6"/>
    <col min="12317" max="12317" width="25.7109375" style="6" customWidth="1"/>
    <col min="12318" max="12319" width="6.28515625" style="6" customWidth="1"/>
    <col min="12320" max="12320" width="5.7109375" style="6" customWidth="1"/>
    <col min="12321" max="12322" width="6.28515625" style="6" customWidth="1"/>
    <col min="12323" max="12323" width="5.7109375" style="6" customWidth="1"/>
    <col min="12324" max="12325" width="6.28515625" style="6" customWidth="1"/>
    <col min="12326" max="12326" width="5.7109375" style="6" customWidth="1"/>
    <col min="12327" max="12328" width="6.28515625" style="6" customWidth="1"/>
    <col min="12329" max="12329" width="5.7109375" style="6" customWidth="1"/>
    <col min="12330" max="12331" width="6.28515625" style="6" customWidth="1"/>
    <col min="12332" max="12332" width="5.7109375" style="6" customWidth="1"/>
    <col min="12333" max="12334" width="6.28515625" style="6" customWidth="1"/>
    <col min="12335" max="12335" width="5.7109375" style="6" customWidth="1"/>
    <col min="12336" max="12337" width="6.28515625" style="6" customWidth="1"/>
    <col min="12338" max="12338" width="5.7109375" style="6" customWidth="1"/>
    <col min="12339" max="12340" width="6.28515625" style="6" customWidth="1"/>
    <col min="12341" max="12341" width="5.7109375" style="6" customWidth="1"/>
    <col min="12342" max="12343" width="6.28515625" style="6" customWidth="1"/>
    <col min="12344" max="12344" width="5.7109375" style="6" customWidth="1"/>
    <col min="12345" max="12346" width="6.28515625" style="6" customWidth="1"/>
    <col min="12347" max="12347" width="5.7109375" style="6" customWidth="1"/>
    <col min="12348" max="12349" width="6.28515625" style="6" customWidth="1"/>
    <col min="12350" max="12350" width="5.7109375" style="6" customWidth="1"/>
    <col min="12351" max="12572" width="8.85546875" style="6"/>
    <col min="12573" max="12573" width="25.7109375" style="6" customWidth="1"/>
    <col min="12574" max="12575" width="6.28515625" style="6" customWidth="1"/>
    <col min="12576" max="12576" width="5.7109375" style="6" customWidth="1"/>
    <col min="12577" max="12578" width="6.28515625" style="6" customWidth="1"/>
    <col min="12579" max="12579" width="5.7109375" style="6" customWidth="1"/>
    <col min="12580" max="12581" width="6.28515625" style="6" customWidth="1"/>
    <col min="12582" max="12582" width="5.7109375" style="6" customWidth="1"/>
    <col min="12583" max="12584" width="6.28515625" style="6" customWidth="1"/>
    <col min="12585" max="12585" width="5.7109375" style="6" customWidth="1"/>
    <col min="12586" max="12587" width="6.28515625" style="6" customWidth="1"/>
    <col min="12588" max="12588" width="5.7109375" style="6" customWidth="1"/>
    <col min="12589" max="12590" width="6.28515625" style="6" customWidth="1"/>
    <col min="12591" max="12591" width="5.7109375" style="6" customWidth="1"/>
    <col min="12592" max="12593" width="6.28515625" style="6" customWidth="1"/>
    <col min="12594" max="12594" width="5.7109375" style="6" customWidth="1"/>
    <col min="12595" max="12596" width="6.28515625" style="6" customWidth="1"/>
    <col min="12597" max="12597" width="5.7109375" style="6" customWidth="1"/>
    <col min="12598" max="12599" width="6.28515625" style="6" customWidth="1"/>
    <col min="12600" max="12600" width="5.7109375" style="6" customWidth="1"/>
    <col min="12601" max="12602" width="6.28515625" style="6" customWidth="1"/>
    <col min="12603" max="12603" width="5.7109375" style="6" customWidth="1"/>
    <col min="12604" max="12605" width="6.28515625" style="6" customWidth="1"/>
    <col min="12606" max="12606" width="5.7109375" style="6" customWidth="1"/>
    <col min="12607" max="12828" width="8.85546875" style="6"/>
    <col min="12829" max="12829" width="25.7109375" style="6" customWidth="1"/>
    <col min="12830" max="12831" width="6.28515625" style="6" customWidth="1"/>
    <col min="12832" max="12832" width="5.7109375" style="6" customWidth="1"/>
    <col min="12833" max="12834" width="6.28515625" style="6" customWidth="1"/>
    <col min="12835" max="12835" width="5.7109375" style="6" customWidth="1"/>
    <col min="12836" max="12837" width="6.28515625" style="6" customWidth="1"/>
    <col min="12838" max="12838" width="5.7109375" style="6" customWidth="1"/>
    <col min="12839" max="12840" width="6.28515625" style="6" customWidth="1"/>
    <col min="12841" max="12841" width="5.7109375" style="6" customWidth="1"/>
    <col min="12842" max="12843" width="6.28515625" style="6" customWidth="1"/>
    <col min="12844" max="12844" width="5.7109375" style="6" customWidth="1"/>
    <col min="12845" max="12846" width="6.28515625" style="6" customWidth="1"/>
    <col min="12847" max="12847" width="5.7109375" style="6" customWidth="1"/>
    <col min="12848" max="12849" width="6.28515625" style="6" customWidth="1"/>
    <col min="12850" max="12850" width="5.7109375" style="6" customWidth="1"/>
    <col min="12851" max="12852" width="6.28515625" style="6" customWidth="1"/>
    <col min="12853" max="12853" width="5.7109375" style="6" customWidth="1"/>
    <col min="12854" max="12855" width="6.28515625" style="6" customWidth="1"/>
    <col min="12856" max="12856" width="5.7109375" style="6" customWidth="1"/>
    <col min="12857" max="12858" width="6.28515625" style="6" customWidth="1"/>
    <col min="12859" max="12859" width="5.7109375" style="6" customWidth="1"/>
    <col min="12860" max="12861" width="6.28515625" style="6" customWidth="1"/>
    <col min="12862" max="12862" width="5.7109375" style="6" customWidth="1"/>
    <col min="12863" max="13084" width="8.85546875" style="6"/>
    <col min="13085" max="13085" width="25.7109375" style="6" customWidth="1"/>
    <col min="13086" max="13087" width="6.28515625" style="6" customWidth="1"/>
    <col min="13088" max="13088" width="5.7109375" style="6" customWidth="1"/>
    <col min="13089" max="13090" width="6.28515625" style="6" customWidth="1"/>
    <col min="13091" max="13091" width="5.7109375" style="6" customWidth="1"/>
    <col min="13092" max="13093" width="6.28515625" style="6" customWidth="1"/>
    <col min="13094" max="13094" width="5.7109375" style="6" customWidth="1"/>
    <col min="13095" max="13096" width="6.28515625" style="6" customWidth="1"/>
    <col min="13097" max="13097" width="5.7109375" style="6" customWidth="1"/>
    <col min="13098" max="13099" width="6.28515625" style="6" customWidth="1"/>
    <col min="13100" max="13100" width="5.7109375" style="6" customWidth="1"/>
    <col min="13101" max="13102" width="6.28515625" style="6" customWidth="1"/>
    <col min="13103" max="13103" width="5.7109375" style="6" customWidth="1"/>
    <col min="13104" max="13105" width="6.28515625" style="6" customWidth="1"/>
    <col min="13106" max="13106" width="5.7109375" style="6" customWidth="1"/>
    <col min="13107" max="13108" width="6.28515625" style="6" customWidth="1"/>
    <col min="13109" max="13109" width="5.7109375" style="6" customWidth="1"/>
    <col min="13110" max="13111" width="6.28515625" style="6" customWidth="1"/>
    <col min="13112" max="13112" width="5.7109375" style="6" customWidth="1"/>
    <col min="13113" max="13114" width="6.28515625" style="6" customWidth="1"/>
    <col min="13115" max="13115" width="5.7109375" style="6" customWidth="1"/>
    <col min="13116" max="13117" width="6.28515625" style="6" customWidth="1"/>
    <col min="13118" max="13118" width="5.7109375" style="6" customWidth="1"/>
    <col min="13119" max="13340" width="8.85546875" style="6"/>
    <col min="13341" max="13341" width="25.7109375" style="6" customWidth="1"/>
    <col min="13342" max="13343" width="6.28515625" style="6" customWidth="1"/>
    <col min="13344" max="13344" width="5.7109375" style="6" customWidth="1"/>
    <col min="13345" max="13346" width="6.28515625" style="6" customWidth="1"/>
    <col min="13347" max="13347" width="5.7109375" style="6" customWidth="1"/>
    <col min="13348" max="13349" width="6.28515625" style="6" customWidth="1"/>
    <col min="13350" max="13350" width="5.7109375" style="6" customWidth="1"/>
    <col min="13351" max="13352" width="6.28515625" style="6" customWidth="1"/>
    <col min="13353" max="13353" width="5.7109375" style="6" customWidth="1"/>
    <col min="13354" max="13355" width="6.28515625" style="6" customWidth="1"/>
    <col min="13356" max="13356" width="5.7109375" style="6" customWidth="1"/>
    <col min="13357" max="13358" width="6.28515625" style="6" customWidth="1"/>
    <col min="13359" max="13359" width="5.7109375" style="6" customWidth="1"/>
    <col min="13360" max="13361" width="6.28515625" style="6" customWidth="1"/>
    <col min="13362" max="13362" width="5.7109375" style="6" customWidth="1"/>
    <col min="13363" max="13364" width="6.28515625" style="6" customWidth="1"/>
    <col min="13365" max="13365" width="5.7109375" style="6" customWidth="1"/>
    <col min="13366" max="13367" width="6.28515625" style="6" customWidth="1"/>
    <col min="13368" max="13368" width="5.7109375" style="6" customWidth="1"/>
    <col min="13369" max="13370" width="6.28515625" style="6" customWidth="1"/>
    <col min="13371" max="13371" width="5.7109375" style="6" customWidth="1"/>
    <col min="13372" max="13373" width="6.28515625" style="6" customWidth="1"/>
    <col min="13374" max="13374" width="5.7109375" style="6" customWidth="1"/>
    <col min="13375" max="13596" width="8.85546875" style="6"/>
    <col min="13597" max="13597" width="25.7109375" style="6" customWidth="1"/>
    <col min="13598" max="13599" width="6.28515625" style="6" customWidth="1"/>
    <col min="13600" max="13600" width="5.7109375" style="6" customWidth="1"/>
    <col min="13601" max="13602" width="6.28515625" style="6" customWidth="1"/>
    <col min="13603" max="13603" width="5.7109375" style="6" customWidth="1"/>
    <col min="13604" max="13605" width="6.28515625" style="6" customWidth="1"/>
    <col min="13606" max="13606" width="5.7109375" style="6" customWidth="1"/>
    <col min="13607" max="13608" width="6.28515625" style="6" customWidth="1"/>
    <col min="13609" max="13609" width="5.7109375" style="6" customWidth="1"/>
    <col min="13610" max="13611" width="6.28515625" style="6" customWidth="1"/>
    <col min="13612" max="13612" width="5.7109375" style="6" customWidth="1"/>
    <col min="13613" max="13614" width="6.28515625" style="6" customWidth="1"/>
    <col min="13615" max="13615" width="5.7109375" style="6" customWidth="1"/>
    <col min="13616" max="13617" width="6.28515625" style="6" customWidth="1"/>
    <col min="13618" max="13618" width="5.7109375" style="6" customWidth="1"/>
    <col min="13619" max="13620" width="6.28515625" style="6" customWidth="1"/>
    <col min="13621" max="13621" width="5.7109375" style="6" customWidth="1"/>
    <col min="13622" max="13623" width="6.28515625" style="6" customWidth="1"/>
    <col min="13624" max="13624" width="5.7109375" style="6" customWidth="1"/>
    <col min="13625" max="13626" width="6.28515625" style="6" customWidth="1"/>
    <col min="13627" max="13627" width="5.7109375" style="6" customWidth="1"/>
    <col min="13628" max="13629" width="6.28515625" style="6" customWidth="1"/>
    <col min="13630" max="13630" width="5.7109375" style="6" customWidth="1"/>
    <col min="13631" max="13852" width="8.85546875" style="6"/>
    <col min="13853" max="13853" width="25.7109375" style="6" customWidth="1"/>
    <col min="13854" max="13855" width="6.28515625" style="6" customWidth="1"/>
    <col min="13856" max="13856" width="5.7109375" style="6" customWidth="1"/>
    <col min="13857" max="13858" width="6.28515625" style="6" customWidth="1"/>
    <col min="13859" max="13859" width="5.7109375" style="6" customWidth="1"/>
    <col min="13860" max="13861" width="6.28515625" style="6" customWidth="1"/>
    <col min="13862" max="13862" width="5.7109375" style="6" customWidth="1"/>
    <col min="13863" max="13864" width="6.28515625" style="6" customWidth="1"/>
    <col min="13865" max="13865" width="5.7109375" style="6" customWidth="1"/>
    <col min="13866" max="13867" width="6.28515625" style="6" customWidth="1"/>
    <col min="13868" max="13868" width="5.7109375" style="6" customWidth="1"/>
    <col min="13869" max="13870" width="6.28515625" style="6" customWidth="1"/>
    <col min="13871" max="13871" width="5.7109375" style="6" customWidth="1"/>
    <col min="13872" max="13873" width="6.28515625" style="6" customWidth="1"/>
    <col min="13874" max="13874" width="5.7109375" style="6" customWidth="1"/>
    <col min="13875" max="13876" width="6.28515625" style="6" customWidth="1"/>
    <col min="13877" max="13877" width="5.7109375" style="6" customWidth="1"/>
    <col min="13878" max="13879" width="6.28515625" style="6" customWidth="1"/>
    <col min="13880" max="13880" width="5.7109375" style="6" customWidth="1"/>
    <col min="13881" max="13882" width="6.28515625" style="6" customWidth="1"/>
    <col min="13883" max="13883" width="5.7109375" style="6" customWidth="1"/>
    <col min="13884" max="13885" width="6.28515625" style="6" customWidth="1"/>
    <col min="13886" max="13886" width="5.7109375" style="6" customWidth="1"/>
    <col min="13887" max="14108" width="8.85546875" style="6"/>
    <col min="14109" max="14109" width="25.7109375" style="6" customWidth="1"/>
    <col min="14110" max="14111" width="6.28515625" style="6" customWidth="1"/>
    <col min="14112" max="14112" width="5.7109375" style="6" customWidth="1"/>
    <col min="14113" max="14114" width="6.28515625" style="6" customWidth="1"/>
    <col min="14115" max="14115" width="5.7109375" style="6" customWidth="1"/>
    <col min="14116" max="14117" width="6.28515625" style="6" customWidth="1"/>
    <col min="14118" max="14118" width="5.7109375" style="6" customWidth="1"/>
    <col min="14119" max="14120" width="6.28515625" style="6" customWidth="1"/>
    <col min="14121" max="14121" width="5.7109375" style="6" customWidth="1"/>
    <col min="14122" max="14123" width="6.28515625" style="6" customWidth="1"/>
    <col min="14124" max="14124" width="5.7109375" style="6" customWidth="1"/>
    <col min="14125" max="14126" width="6.28515625" style="6" customWidth="1"/>
    <col min="14127" max="14127" width="5.7109375" style="6" customWidth="1"/>
    <col min="14128" max="14129" width="6.28515625" style="6" customWidth="1"/>
    <col min="14130" max="14130" width="5.7109375" style="6" customWidth="1"/>
    <col min="14131" max="14132" width="6.28515625" style="6" customWidth="1"/>
    <col min="14133" max="14133" width="5.7109375" style="6" customWidth="1"/>
    <col min="14134" max="14135" width="6.28515625" style="6" customWidth="1"/>
    <col min="14136" max="14136" width="5.7109375" style="6" customWidth="1"/>
    <col min="14137" max="14138" width="6.28515625" style="6" customWidth="1"/>
    <col min="14139" max="14139" width="5.7109375" style="6" customWidth="1"/>
    <col min="14140" max="14141" width="6.28515625" style="6" customWidth="1"/>
    <col min="14142" max="14142" width="5.7109375" style="6" customWidth="1"/>
    <col min="14143" max="14364" width="8.85546875" style="6"/>
    <col min="14365" max="14365" width="25.7109375" style="6" customWidth="1"/>
    <col min="14366" max="14367" width="6.28515625" style="6" customWidth="1"/>
    <col min="14368" max="14368" width="5.7109375" style="6" customWidth="1"/>
    <col min="14369" max="14370" width="6.28515625" style="6" customWidth="1"/>
    <col min="14371" max="14371" width="5.7109375" style="6" customWidth="1"/>
    <col min="14372" max="14373" width="6.28515625" style="6" customWidth="1"/>
    <col min="14374" max="14374" width="5.7109375" style="6" customWidth="1"/>
    <col min="14375" max="14376" width="6.28515625" style="6" customWidth="1"/>
    <col min="14377" max="14377" width="5.7109375" style="6" customWidth="1"/>
    <col min="14378" max="14379" width="6.28515625" style="6" customWidth="1"/>
    <col min="14380" max="14380" width="5.7109375" style="6" customWidth="1"/>
    <col min="14381" max="14382" width="6.28515625" style="6" customWidth="1"/>
    <col min="14383" max="14383" width="5.7109375" style="6" customWidth="1"/>
    <col min="14384" max="14385" width="6.28515625" style="6" customWidth="1"/>
    <col min="14386" max="14386" width="5.7109375" style="6" customWidth="1"/>
    <col min="14387" max="14388" width="6.28515625" style="6" customWidth="1"/>
    <col min="14389" max="14389" width="5.7109375" style="6" customWidth="1"/>
    <col min="14390" max="14391" width="6.28515625" style="6" customWidth="1"/>
    <col min="14392" max="14392" width="5.7109375" style="6" customWidth="1"/>
    <col min="14393" max="14394" width="6.28515625" style="6" customWidth="1"/>
    <col min="14395" max="14395" width="5.7109375" style="6" customWidth="1"/>
    <col min="14396" max="14397" width="6.28515625" style="6" customWidth="1"/>
    <col min="14398" max="14398" width="5.7109375" style="6" customWidth="1"/>
    <col min="14399" max="14620" width="8.85546875" style="6"/>
    <col min="14621" max="14621" width="25.7109375" style="6" customWidth="1"/>
    <col min="14622" max="14623" width="6.28515625" style="6" customWidth="1"/>
    <col min="14624" max="14624" width="5.7109375" style="6" customWidth="1"/>
    <col min="14625" max="14626" width="6.28515625" style="6" customWidth="1"/>
    <col min="14627" max="14627" width="5.7109375" style="6" customWidth="1"/>
    <col min="14628" max="14629" width="6.28515625" style="6" customWidth="1"/>
    <col min="14630" max="14630" width="5.7109375" style="6" customWidth="1"/>
    <col min="14631" max="14632" width="6.28515625" style="6" customWidth="1"/>
    <col min="14633" max="14633" width="5.7109375" style="6" customWidth="1"/>
    <col min="14634" max="14635" width="6.28515625" style="6" customWidth="1"/>
    <col min="14636" max="14636" width="5.7109375" style="6" customWidth="1"/>
    <col min="14637" max="14638" width="6.28515625" style="6" customWidth="1"/>
    <col min="14639" max="14639" width="5.7109375" style="6" customWidth="1"/>
    <col min="14640" max="14641" width="6.28515625" style="6" customWidth="1"/>
    <col min="14642" max="14642" width="5.7109375" style="6" customWidth="1"/>
    <col min="14643" max="14644" width="6.28515625" style="6" customWidth="1"/>
    <col min="14645" max="14645" width="5.7109375" style="6" customWidth="1"/>
    <col min="14646" max="14647" width="6.28515625" style="6" customWidth="1"/>
    <col min="14648" max="14648" width="5.7109375" style="6" customWidth="1"/>
    <col min="14649" max="14650" width="6.28515625" style="6" customWidth="1"/>
    <col min="14651" max="14651" width="5.7109375" style="6" customWidth="1"/>
    <col min="14652" max="14653" width="6.28515625" style="6" customWidth="1"/>
    <col min="14654" max="14654" width="5.7109375" style="6" customWidth="1"/>
    <col min="14655" max="14876" width="8.85546875" style="6"/>
    <col min="14877" max="14877" width="25.7109375" style="6" customWidth="1"/>
    <col min="14878" max="14879" width="6.28515625" style="6" customWidth="1"/>
    <col min="14880" max="14880" width="5.7109375" style="6" customWidth="1"/>
    <col min="14881" max="14882" width="6.28515625" style="6" customWidth="1"/>
    <col min="14883" max="14883" width="5.7109375" style="6" customWidth="1"/>
    <col min="14884" max="14885" width="6.28515625" style="6" customWidth="1"/>
    <col min="14886" max="14886" width="5.7109375" style="6" customWidth="1"/>
    <col min="14887" max="14888" width="6.28515625" style="6" customWidth="1"/>
    <col min="14889" max="14889" width="5.7109375" style="6" customWidth="1"/>
    <col min="14890" max="14891" width="6.28515625" style="6" customWidth="1"/>
    <col min="14892" max="14892" width="5.7109375" style="6" customWidth="1"/>
    <col min="14893" max="14894" width="6.28515625" style="6" customWidth="1"/>
    <col min="14895" max="14895" width="5.7109375" style="6" customWidth="1"/>
    <col min="14896" max="14897" width="6.28515625" style="6" customWidth="1"/>
    <col min="14898" max="14898" width="5.7109375" style="6" customWidth="1"/>
    <col min="14899" max="14900" width="6.28515625" style="6" customWidth="1"/>
    <col min="14901" max="14901" width="5.7109375" style="6" customWidth="1"/>
    <col min="14902" max="14903" width="6.28515625" style="6" customWidth="1"/>
    <col min="14904" max="14904" width="5.7109375" style="6" customWidth="1"/>
    <col min="14905" max="14906" width="6.28515625" style="6" customWidth="1"/>
    <col min="14907" max="14907" width="5.7109375" style="6" customWidth="1"/>
    <col min="14908" max="14909" width="6.28515625" style="6" customWidth="1"/>
    <col min="14910" max="14910" width="5.7109375" style="6" customWidth="1"/>
    <col min="14911" max="15132" width="8.85546875" style="6"/>
    <col min="15133" max="15133" width="25.7109375" style="6" customWidth="1"/>
    <col min="15134" max="15135" width="6.28515625" style="6" customWidth="1"/>
    <col min="15136" max="15136" width="5.7109375" style="6" customWidth="1"/>
    <col min="15137" max="15138" width="6.28515625" style="6" customWidth="1"/>
    <col min="15139" max="15139" width="5.7109375" style="6" customWidth="1"/>
    <col min="15140" max="15141" width="6.28515625" style="6" customWidth="1"/>
    <col min="15142" max="15142" width="5.7109375" style="6" customWidth="1"/>
    <col min="15143" max="15144" width="6.28515625" style="6" customWidth="1"/>
    <col min="15145" max="15145" width="5.7109375" style="6" customWidth="1"/>
    <col min="15146" max="15147" width="6.28515625" style="6" customWidth="1"/>
    <col min="15148" max="15148" width="5.7109375" style="6" customWidth="1"/>
    <col min="15149" max="15150" width="6.28515625" style="6" customWidth="1"/>
    <col min="15151" max="15151" width="5.7109375" style="6" customWidth="1"/>
    <col min="15152" max="15153" width="6.28515625" style="6" customWidth="1"/>
    <col min="15154" max="15154" width="5.7109375" style="6" customWidth="1"/>
    <col min="15155" max="15156" width="6.28515625" style="6" customWidth="1"/>
    <col min="15157" max="15157" width="5.7109375" style="6" customWidth="1"/>
    <col min="15158" max="15159" width="6.28515625" style="6" customWidth="1"/>
    <col min="15160" max="15160" width="5.7109375" style="6" customWidth="1"/>
    <col min="15161" max="15162" width="6.28515625" style="6" customWidth="1"/>
    <col min="15163" max="15163" width="5.7109375" style="6" customWidth="1"/>
    <col min="15164" max="15165" width="6.28515625" style="6" customWidth="1"/>
    <col min="15166" max="15166" width="5.7109375" style="6" customWidth="1"/>
    <col min="15167" max="15388" width="8.85546875" style="6"/>
    <col min="15389" max="15389" width="25.7109375" style="6" customWidth="1"/>
    <col min="15390" max="15391" width="6.28515625" style="6" customWidth="1"/>
    <col min="15392" max="15392" width="5.7109375" style="6" customWidth="1"/>
    <col min="15393" max="15394" width="6.28515625" style="6" customWidth="1"/>
    <col min="15395" max="15395" width="5.7109375" style="6" customWidth="1"/>
    <col min="15396" max="15397" width="6.28515625" style="6" customWidth="1"/>
    <col min="15398" max="15398" width="5.7109375" style="6" customWidth="1"/>
    <col min="15399" max="15400" width="6.28515625" style="6" customWidth="1"/>
    <col min="15401" max="15401" width="5.7109375" style="6" customWidth="1"/>
    <col min="15402" max="15403" width="6.28515625" style="6" customWidth="1"/>
    <col min="15404" max="15404" width="5.7109375" style="6" customWidth="1"/>
    <col min="15405" max="15406" width="6.28515625" style="6" customWidth="1"/>
    <col min="15407" max="15407" width="5.7109375" style="6" customWidth="1"/>
    <col min="15408" max="15409" width="6.28515625" style="6" customWidth="1"/>
    <col min="15410" max="15410" width="5.7109375" style="6" customWidth="1"/>
    <col min="15411" max="15412" width="6.28515625" style="6" customWidth="1"/>
    <col min="15413" max="15413" width="5.7109375" style="6" customWidth="1"/>
    <col min="15414" max="15415" width="6.28515625" style="6" customWidth="1"/>
    <col min="15416" max="15416" width="5.7109375" style="6" customWidth="1"/>
    <col min="15417" max="15418" width="6.28515625" style="6" customWidth="1"/>
    <col min="15419" max="15419" width="5.7109375" style="6" customWidth="1"/>
    <col min="15420" max="15421" width="6.28515625" style="6" customWidth="1"/>
    <col min="15422" max="15422" width="5.7109375" style="6" customWidth="1"/>
    <col min="15423" max="15644" width="8.85546875" style="6"/>
    <col min="15645" max="15645" width="25.7109375" style="6" customWidth="1"/>
    <col min="15646" max="15647" width="6.28515625" style="6" customWidth="1"/>
    <col min="15648" max="15648" width="5.7109375" style="6" customWidth="1"/>
    <col min="15649" max="15650" width="6.28515625" style="6" customWidth="1"/>
    <col min="15651" max="15651" width="5.7109375" style="6" customWidth="1"/>
    <col min="15652" max="15653" width="6.28515625" style="6" customWidth="1"/>
    <col min="15654" max="15654" width="5.7109375" style="6" customWidth="1"/>
    <col min="15655" max="15656" width="6.28515625" style="6" customWidth="1"/>
    <col min="15657" max="15657" width="5.7109375" style="6" customWidth="1"/>
    <col min="15658" max="15659" width="6.28515625" style="6" customWidth="1"/>
    <col min="15660" max="15660" width="5.7109375" style="6" customWidth="1"/>
    <col min="15661" max="15662" width="6.28515625" style="6" customWidth="1"/>
    <col min="15663" max="15663" width="5.7109375" style="6" customWidth="1"/>
    <col min="15664" max="15665" width="6.28515625" style="6" customWidth="1"/>
    <col min="15666" max="15666" width="5.7109375" style="6" customWidth="1"/>
    <col min="15667" max="15668" width="6.28515625" style="6" customWidth="1"/>
    <col min="15669" max="15669" width="5.7109375" style="6" customWidth="1"/>
    <col min="15670" max="15671" width="6.28515625" style="6" customWidth="1"/>
    <col min="15672" max="15672" width="5.7109375" style="6" customWidth="1"/>
    <col min="15673" max="15674" width="6.28515625" style="6" customWidth="1"/>
    <col min="15675" max="15675" width="5.7109375" style="6" customWidth="1"/>
    <col min="15676" max="15677" width="6.28515625" style="6" customWidth="1"/>
    <col min="15678" max="15678" width="5.7109375" style="6" customWidth="1"/>
    <col min="15679" max="15900" width="8.85546875" style="6"/>
    <col min="15901" max="15901" width="25.7109375" style="6" customWidth="1"/>
    <col min="15902" max="15903" width="6.28515625" style="6" customWidth="1"/>
    <col min="15904" max="15904" width="5.7109375" style="6" customWidth="1"/>
    <col min="15905" max="15906" width="6.28515625" style="6" customWidth="1"/>
    <col min="15907" max="15907" width="5.7109375" style="6" customWidth="1"/>
    <col min="15908" max="15909" width="6.28515625" style="6" customWidth="1"/>
    <col min="15910" max="15910" width="5.7109375" style="6" customWidth="1"/>
    <col min="15911" max="15912" width="6.28515625" style="6" customWidth="1"/>
    <col min="15913" max="15913" width="5.7109375" style="6" customWidth="1"/>
    <col min="15914" max="15915" width="6.28515625" style="6" customWidth="1"/>
    <col min="15916" max="15916" width="5.7109375" style="6" customWidth="1"/>
    <col min="15917" max="15918" width="6.28515625" style="6" customWidth="1"/>
    <col min="15919" max="15919" width="5.7109375" style="6" customWidth="1"/>
    <col min="15920" max="15921" width="6.28515625" style="6" customWidth="1"/>
    <col min="15922" max="15922" width="5.7109375" style="6" customWidth="1"/>
    <col min="15923" max="15924" width="6.28515625" style="6" customWidth="1"/>
    <col min="15925" max="15925" width="5.7109375" style="6" customWidth="1"/>
    <col min="15926" max="15927" width="6.28515625" style="6" customWidth="1"/>
    <col min="15928" max="15928" width="5.7109375" style="6" customWidth="1"/>
    <col min="15929" max="15930" width="6.28515625" style="6" customWidth="1"/>
    <col min="15931" max="15931" width="5.7109375" style="6" customWidth="1"/>
    <col min="15932" max="15933" width="6.28515625" style="6" customWidth="1"/>
    <col min="15934" max="15934" width="5.7109375" style="6" customWidth="1"/>
    <col min="15935" max="16156" width="8.85546875" style="6"/>
    <col min="16157" max="16157" width="25.7109375" style="6" customWidth="1"/>
    <col min="16158" max="16159" width="6.28515625" style="6" customWidth="1"/>
    <col min="16160" max="16160" width="5.7109375" style="6" customWidth="1"/>
    <col min="16161" max="16162" width="6.28515625" style="6" customWidth="1"/>
    <col min="16163" max="16163" width="5.7109375" style="6" customWidth="1"/>
    <col min="16164" max="16165" width="6.28515625" style="6" customWidth="1"/>
    <col min="16166" max="16166" width="5.7109375" style="6" customWidth="1"/>
    <col min="16167" max="16168" width="6.28515625" style="6" customWidth="1"/>
    <col min="16169" max="16169" width="5.7109375" style="6" customWidth="1"/>
    <col min="16170" max="16171" width="6.28515625" style="6" customWidth="1"/>
    <col min="16172" max="16172" width="5.7109375" style="6" customWidth="1"/>
    <col min="16173" max="16174" width="6.28515625" style="6" customWidth="1"/>
    <col min="16175" max="16175" width="5.7109375" style="6" customWidth="1"/>
    <col min="16176" max="16177" width="6.28515625" style="6" customWidth="1"/>
    <col min="16178" max="16178" width="5.7109375" style="6" customWidth="1"/>
    <col min="16179" max="16180" width="6.28515625" style="6" customWidth="1"/>
    <col min="16181" max="16181" width="5.7109375" style="6" customWidth="1"/>
    <col min="16182" max="16183" width="6.28515625" style="6" customWidth="1"/>
    <col min="16184" max="16184" width="5.7109375" style="6" customWidth="1"/>
    <col min="16185" max="16186" width="6.28515625" style="6" customWidth="1"/>
    <col min="16187" max="16187" width="5.7109375" style="6" customWidth="1"/>
    <col min="16188" max="16189" width="6.28515625" style="6" customWidth="1"/>
    <col min="16190" max="16190" width="5.7109375" style="6" customWidth="1"/>
    <col min="16191" max="16384" width="8.85546875" style="6"/>
  </cols>
  <sheetData>
    <row r="1" spans="1:66" ht="15.6" customHeight="1">
      <c r="A1" s="46" t="s">
        <v>148</v>
      </c>
      <c r="C1" s="82" t="s">
        <v>76</v>
      </c>
      <c r="F1" s="82"/>
      <c r="I1" s="82"/>
      <c r="L1" s="82"/>
      <c r="O1" s="82"/>
      <c r="R1" s="82"/>
      <c r="U1" s="82"/>
      <c r="X1" s="82"/>
      <c r="AA1" s="82"/>
      <c r="AD1" s="82"/>
      <c r="AG1" s="82"/>
      <c r="AJ1" s="82"/>
      <c r="AM1" s="82"/>
      <c r="AP1" s="82"/>
      <c r="AT1" s="82" t="s">
        <v>75</v>
      </c>
      <c r="AW1" s="82"/>
      <c r="AZ1" s="82"/>
      <c r="BC1" s="82"/>
      <c r="BF1" s="82"/>
      <c r="BI1" s="82"/>
      <c r="BL1" s="82"/>
    </row>
    <row r="2" spans="1:66" ht="15.6" customHeight="1">
      <c r="A2" s="29" t="s">
        <v>49</v>
      </c>
      <c r="C2" s="57" t="s">
        <v>251</v>
      </c>
      <c r="D2" s="58"/>
      <c r="E2" s="59"/>
      <c r="F2" s="57" t="s">
        <v>316</v>
      </c>
      <c r="G2" s="58"/>
      <c r="H2" s="59"/>
      <c r="I2" s="57" t="s">
        <v>380</v>
      </c>
      <c r="J2" s="58"/>
      <c r="K2" s="59"/>
      <c r="L2" s="57" t="s">
        <v>438</v>
      </c>
      <c r="M2" s="58"/>
      <c r="N2" s="59"/>
      <c r="O2" s="57" t="s">
        <v>82</v>
      </c>
      <c r="P2" s="58"/>
      <c r="Q2" s="59"/>
      <c r="R2" s="57" t="s">
        <v>437</v>
      </c>
      <c r="S2" s="58"/>
      <c r="T2" s="59"/>
      <c r="U2" s="57" t="s">
        <v>354</v>
      </c>
      <c r="V2" s="58"/>
      <c r="W2" s="59"/>
      <c r="X2" s="57" t="s">
        <v>456</v>
      </c>
      <c r="Y2" s="58"/>
      <c r="Z2" s="59"/>
      <c r="AA2" s="57" t="s">
        <v>436</v>
      </c>
      <c r="AB2" s="58"/>
      <c r="AC2" s="59"/>
      <c r="AD2" s="57" t="s">
        <v>464</v>
      </c>
      <c r="AE2" s="58"/>
      <c r="AF2" s="59"/>
      <c r="AG2" s="57" t="s">
        <v>343</v>
      </c>
      <c r="AH2" s="58"/>
      <c r="AI2" s="59"/>
      <c r="AJ2" s="57" t="s">
        <v>454</v>
      </c>
      <c r="AK2" s="58"/>
      <c r="AL2" s="59"/>
      <c r="AM2" s="57" t="s">
        <v>481</v>
      </c>
      <c r="AN2" s="58"/>
      <c r="AO2" s="59"/>
      <c r="AP2" s="57" t="s">
        <v>39</v>
      </c>
      <c r="AQ2" s="58"/>
      <c r="AR2" s="59"/>
      <c r="AT2" s="57" t="s">
        <v>279</v>
      </c>
      <c r="AU2" s="58"/>
      <c r="AV2" s="59"/>
      <c r="AW2" s="57" t="s">
        <v>354</v>
      </c>
      <c r="AX2" s="58"/>
      <c r="AY2" s="59"/>
      <c r="AZ2" s="57" t="s">
        <v>354</v>
      </c>
      <c r="BA2" s="58"/>
      <c r="BB2" s="59"/>
      <c r="BC2" s="57" t="s">
        <v>354</v>
      </c>
      <c r="BD2" s="58"/>
      <c r="BE2" s="59"/>
      <c r="BF2" s="57" t="s">
        <v>370</v>
      </c>
      <c r="BG2" s="58"/>
      <c r="BH2" s="59"/>
      <c r="BI2" s="57" t="s">
        <v>454</v>
      </c>
      <c r="BJ2" s="58"/>
      <c r="BK2" s="59"/>
      <c r="BL2" s="57" t="s">
        <v>365</v>
      </c>
      <c r="BM2" s="58"/>
      <c r="BN2" s="59"/>
    </row>
    <row r="3" spans="1:66" ht="15.6" customHeight="1">
      <c r="A3" s="17" t="s">
        <v>50</v>
      </c>
      <c r="C3" s="60" t="s">
        <v>220</v>
      </c>
      <c r="D3" s="61"/>
      <c r="E3" s="62"/>
      <c r="F3" s="60" t="s">
        <v>313</v>
      </c>
      <c r="G3" s="61"/>
      <c r="H3" s="62"/>
      <c r="I3" s="60" t="s">
        <v>133</v>
      </c>
      <c r="J3" s="61"/>
      <c r="K3" s="62"/>
      <c r="L3" s="60" t="s">
        <v>416</v>
      </c>
      <c r="M3" s="61"/>
      <c r="N3" s="62"/>
      <c r="O3" s="60" t="s">
        <v>63</v>
      </c>
      <c r="P3" s="61"/>
      <c r="Q3" s="62"/>
      <c r="R3" s="60" t="s">
        <v>236</v>
      </c>
      <c r="S3" s="61"/>
      <c r="T3" s="62"/>
      <c r="U3" s="60" t="s">
        <v>77</v>
      </c>
      <c r="V3" s="61"/>
      <c r="W3" s="62"/>
      <c r="X3" s="60" t="s">
        <v>222</v>
      </c>
      <c r="Y3" s="61"/>
      <c r="Z3" s="62"/>
      <c r="AA3" s="60" t="s">
        <v>403</v>
      </c>
      <c r="AB3" s="61"/>
      <c r="AC3" s="62"/>
      <c r="AD3" s="60" t="s">
        <v>460</v>
      </c>
      <c r="AE3" s="61"/>
      <c r="AF3" s="62"/>
      <c r="AG3" s="60" t="s">
        <v>338</v>
      </c>
      <c r="AH3" s="61"/>
      <c r="AI3" s="62"/>
      <c r="AJ3" s="60" t="s">
        <v>448</v>
      </c>
      <c r="AK3" s="61"/>
      <c r="AL3" s="62"/>
      <c r="AM3" s="60" t="s">
        <v>422</v>
      </c>
      <c r="AN3" s="61"/>
      <c r="AO3" s="62"/>
      <c r="AP3" s="60"/>
      <c r="AQ3" s="61"/>
      <c r="AR3" s="62"/>
      <c r="AT3" s="60" t="s">
        <v>281</v>
      </c>
      <c r="AU3" s="61"/>
      <c r="AV3" s="62"/>
      <c r="AW3" s="60" t="s">
        <v>125</v>
      </c>
      <c r="AX3" s="61"/>
      <c r="AY3" s="62"/>
      <c r="AZ3" s="60" t="s">
        <v>345</v>
      </c>
      <c r="BA3" s="61"/>
      <c r="BB3" s="62"/>
      <c r="BC3" s="60" t="s">
        <v>483</v>
      </c>
      <c r="BD3" s="61"/>
      <c r="BE3" s="62"/>
      <c r="BF3" s="60" t="s">
        <v>120</v>
      </c>
      <c r="BG3" s="61"/>
      <c r="BH3" s="62"/>
      <c r="BI3" s="60" t="s">
        <v>473</v>
      </c>
      <c r="BJ3" s="61"/>
      <c r="BK3" s="62"/>
      <c r="BL3" s="60" t="s">
        <v>355</v>
      </c>
      <c r="BM3" s="61"/>
      <c r="BN3" s="62"/>
    </row>
    <row r="4" spans="1:66" ht="15.6" customHeight="1">
      <c r="C4" s="65" t="s">
        <v>252</v>
      </c>
      <c r="D4" s="63"/>
      <c r="E4" s="64"/>
      <c r="F4" s="65" t="s">
        <v>308</v>
      </c>
      <c r="G4" s="63"/>
      <c r="H4" s="64"/>
      <c r="I4" s="65" t="s">
        <v>381</v>
      </c>
      <c r="J4" s="63"/>
      <c r="K4" s="64"/>
      <c r="L4" s="65" t="s">
        <v>78</v>
      </c>
      <c r="M4" s="63"/>
      <c r="N4" s="64"/>
      <c r="O4" s="65" t="s">
        <v>78</v>
      </c>
      <c r="P4" s="63"/>
      <c r="Q4" s="64"/>
      <c r="R4" s="65" t="s">
        <v>78</v>
      </c>
      <c r="S4" s="63"/>
      <c r="T4" s="64"/>
      <c r="U4" s="65" t="s">
        <v>78</v>
      </c>
      <c r="V4" s="63"/>
      <c r="W4" s="64"/>
      <c r="X4" s="65" t="s">
        <v>78</v>
      </c>
      <c r="Y4" s="63"/>
      <c r="Z4" s="64"/>
      <c r="AA4" s="65" t="s">
        <v>78</v>
      </c>
      <c r="AB4" s="63"/>
      <c r="AC4" s="64"/>
      <c r="AD4" s="135"/>
      <c r="AE4" s="63"/>
      <c r="AF4" s="64"/>
      <c r="AG4" s="135"/>
      <c r="AH4" s="63"/>
      <c r="AI4" s="64"/>
      <c r="AJ4" s="65" t="s">
        <v>455</v>
      </c>
      <c r="AK4" s="63"/>
      <c r="AL4" s="64"/>
      <c r="AM4" s="135"/>
      <c r="AN4" s="63"/>
      <c r="AO4" s="64"/>
      <c r="AP4" s="65"/>
      <c r="AQ4" s="63"/>
      <c r="AR4" s="64"/>
      <c r="AT4" s="65" t="s">
        <v>280</v>
      </c>
      <c r="AU4" s="63"/>
      <c r="AV4" s="64"/>
      <c r="AW4" s="65" t="s">
        <v>376</v>
      </c>
      <c r="AX4" s="63"/>
      <c r="AY4" s="64"/>
      <c r="AZ4" s="65"/>
      <c r="BA4" s="63"/>
      <c r="BB4" s="64"/>
      <c r="BC4" s="65"/>
      <c r="BD4" s="63"/>
      <c r="BE4" s="64"/>
      <c r="BF4" s="65" t="s">
        <v>371</v>
      </c>
      <c r="BG4" s="63"/>
      <c r="BH4" s="64"/>
      <c r="BI4" s="65"/>
      <c r="BJ4" s="63"/>
      <c r="BK4" s="64"/>
      <c r="BL4" s="65"/>
      <c r="BM4" s="63"/>
      <c r="BN4" s="64"/>
    </row>
    <row r="5" spans="1:66" ht="15.6" customHeight="1">
      <c r="A5" s="19" t="s">
        <v>150</v>
      </c>
      <c r="B5" s="22" t="s">
        <v>22</v>
      </c>
      <c r="C5" s="66" t="s">
        <v>51</v>
      </c>
      <c r="D5" s="67" t="s">
        <v>52</v>
      </c>
      <c r="E5" s="68" t="s">
        <v>41</v>
      </c>
      <c r="F5" s="66" t="s">
        <v>51</v>
      </c>
      <c r="G5" s="67" t="s">
        <v>52</v>
      </c>
      <c r="H5" s="68" t="s">
        <v>41</v>
      </c>
      <c r="I5" s="66" t="s">
        <v>51</v>
      </c>
      <c r="J5" s="67" t="s">
        <v>52</v>
      </c>
      <c r="K5" s="68" t="s">
        <v>41</v>
      </c>
      <c r="L5" s="66" t="s">
        <v>51</v>
      </c>
      <c r="M5" s="67" t="s">
        <v>52</v>
      </c>
      <c r="N5" s="68" t="s">
        <v>41</v>
      </c>
      <c r="O5" s="66" t="s">
        <v>51</v>
      </c>
      <c r="P5" s="67" t="s">
        <v>52</v>
      </c>
      <c r="Q5" s="68" t="s">
        <v>41</v>
      </c>
      <c r="R5" s="66" t="s">
        <v>51</v>
      </c>
      <c r="S5" s="67" t="s">
        <v>52</v>
      </c>
      <c r="T5" s="68" t="s">
        <v>41</v>
      </c>
      <c r="U5" s="66" t="s">
        <v>51</v>
      </c>
      <c r="V5" s="67" t="s">
        <v>52</v>
      </c>
      <c r="W5" s="68" t="s">
        <v>41</v>
      </c>
      <c r="X5" s="66" t="s">
        <v>51</v>
      </c>
      <c r="Y5" s="67" t="s">
        <v>52</v>
      </c>
      <c r="Z5" s="68" t="s">
        <v>41</v>
      </c>
      <c r="AA5" s="66" t="s">
        <v>51</v>
      </c>
      <c r="AB5" s="67" t="s">
        <v>52</v>
      </c>
      <c r="AC5" s="68" t="s">
        <v>41</v>
      </c>
      <c r="AD5" s="66" t="s">
        <v>51</v>
      </c>
      <c r="AE5" s="67" t="s">
        <v>52</v>
      </c>
      <c r="AF5" s="68" t="s">
        <v>41</v>
      </c>
      <c r="AG5" s="66" t="s">
        <v>51</v>
      </c>
      <c r="AH5" s="67" t="s">
        <v>52</v>
      </c>
      <c r="AI5" s="68" t="s">
        <v>41</v>
      </c>
      <c r="AJ5" s="66" t="s">
        <v>51</v>
      </c>
      <c r="AK5" s="67" t="s">
        <v>52</v>
      </c>
      <c r="AL5" s="68" t="s">
        <v>41</v>
      </c>
      <c r="AM5" s="66" t="s">
        <v>51</v>
      </c>
      <c r="AN5" s="67" t="s">
        <v>52</v>
      </c>
      <c r="AO5" s="68" t="s">
        <v>41</v>
      </c>
      <c r="AP5" s="66" t="s">
        <v>51</v>
      </c>
      <c r="AQ5" s="67" t="s">
        <v>52</v>
      </c>
      <c r="AR5" s="68" t="s">
        <v>41</v>
      </c>
      <c r="AT5" s="66" t="s">
        <v>51</v>
      </c>
      <c r="AU5" s="67" t="s">
        <v>52</v>
      </c>
      <c r="AV5" s="68" t="s">
        <v>41</v>
      </c>
      <c r="AW5" s="66" t="s">
        <v>51</v>
      </c>
      <c r="AX5" s="67" t="s">
        <v>52</v>
      </c>
      <c r="AY5" s="68" t="s">
        <v>41</v>
      </c>
      <c r="AZ5" s="66" t="s">
        <v>51</v>
      </c>
      <c r="BA5" s="67" t="s">
        <v>52</v>
      </c>
      <c r="BB5" s="68" t="s">
        <v>41</v>
      </c>
      <c r="BC5" s="66" t="s">
        <v>51</v>
      </c>
      <c r="BD5" s="67" t="s">
        <v>52</v>
      </c>
      <c r="BE5" s="68" t="s">
        <v>41</v>
      </c>
      <c r="BF5" s="66" t="s">
        <v>51</v>
      </c>
      <c r="BG5" s="67" t="s">
        <v>52</v>
      </c>
      <c r="BH5" s="68" t="s">
        <v>41</v>
      </c>
      <c r="BI5" s="66" t="s">
        <v>51</v>
      </c>
      <c r="BJ5" s="67" t="s">
        <v>52</v>
      </c>
      <c r="BK5" s="68" t="s">
        <v>41</v>
      </c>
      <c r="BL5" s="66" t="s">
        <v>51</v>
      </c>
      <c r="BM5" s="67" t="s">
        <v>52</v>
      </c>
      <c r="BN5" s="68" t="s">
        <v>41</v>
      </c>
    </row>
    <row r="6" spans="1:66" ht="15.6" customHeight="1">
      <c r="A6" s="75">
        <v>9801</v>
      </c>
      <c r="B6" s="101" t="s">
        <v>44</v>
      </c>
      <c r="C6" s="34">
        <v>3152.5</v>
      </c>
      <c r="D6" s="69">
        <f>(C6/4437.5)*100</f>
        <v>71.042253521126767</v>
      </c>
      <c r="E6" s="35">
        <f t="shared" ref="E6:E35" si="0">RANK(C6,C$6:C$35,0)</f>
        <v>23</v>
      </c>
      <c r="F6" s="34">
        <v>7122.5165879473334</v>
      </c>
      <c r="G6" s="69">
        <f>(F6/11731.0122559466)*100</f>
        <v>60.715277015731004</v>
      </c>
      <c r="H6" s="35">
        <f t="shared" ref="H6:H35" si="1">RANK(F6,F$6:F$35,0)</f>
        <v>30</v>
      </c>
      <c r="I6" s="34">
        <v>6333.3333333333339</v>
      </c>
      <c r="J6" s="69">
        <f>(I6/7733.33333333333)*100</f>
        <v>81.896551724137964</v>
      </c>
      <c r="K6" s="35">
        <f t="shared" ref="K6:K35" si="2">RANK(I6,I$6:I$35,0)</f>
        <v>30</v>
      </c>
      <c r="L6" s="34">
        <v>3082.5</v>
      </c>
      <c r="M6" s="69">
        <f>(L6/4170.83333333333)*100</f>
        <v>73.906093906093957</v>
      </c>
      <c r="N6" s="35">
        <f t="shared" ref="N6:N35" si="3">RANK(L6,L$6:L$35,0)</f>
        <v>21</v>
      </c>
      <c r="O6" s="34">
        <v>6160</v>
      </c>
      <c r="P6" s="69">
        <f>(O6/8535)*100</f>
        <v>72.173403632103103</v>
      </c>
      <c r="Q6" s="35">
        <f t="shared" ref="Q6:Q35" si="4">RANK(O6,O$6:O$35,0)</f>
        <v>29</v>
      </c>
      <c r="R6" s="34">
        <v>4156.666666666667</v>
      </c>
      <c r="S6" s="69">
        <f>(R6/6741.66666666667)*100</f>
        <v>61.656365883807155</v>
      </c>
      <c r="T6" s="35">
        <f t="shared" ref="T6:T35" si="5">RANK(R6,R$6:R$35,0)</f>
        <v>22</v>
      </c>
      <c r="U6" s="34">
        <v>3363.333333333333</v>
      </c>
      <c r="V6" s="69">
        <f>(U6/3707.5)*100</f>
        <v>90.717015059563948</v>
      </c>
      <c r="W6" s="35">
        <f t="shared" ref="W6:W35" si="6">RANK(U6,U$6:U$35,0)</f>
        <v>22</v>
      </c>
      <c r="X6" s="34">
        <v>6750</v>
      </c>
      <c r="Y6" s="69">
        <f>(X6/8250)*100</f>
        <v>81.818181818181827</v>
      </c>
      <c r="Z6" s="35">
        <f t="shared" ref="Z6:Z35" si="7">RANK(X6,X$6:X$35,0)</f>
        <v>30</v>
      </c>
      <c r="AA6" s="34">
        <v>3741.6666666666665</v>
      </c>
      <c r="AB6" s="69">
        <f>(AA6/7175)*100</f>
        <v>52.148664343786287</v>
      </c>
      <c r="AC6" s="35">
        <f t="shared" ref="AC6:AC35" si="8">RANK(AA6,AA$6:AA$35,0)</f>
        <v>30</v>
      </c>
      <c r="AD6" s="34">
        <v>4666.6666666666661</v>
      </c>
      <c r="AE6" s="69">
        <f>(AD6/5528.33333333333)*100</f>
        <v>84.413626771178812</v>
      </c>
      <c r="AF6" s="35">
        <f t="shared" ref="AF6:AF35" si="9">RANK(AD6,AD$6:AD$35,0)</f>
        <v>30</v>
      </c>
      <c r="AG6" s="34">
        <v>4500</v>
      </c>
      <c r="AH6" s="69">
        <f>(AG6/6700)*100</f>
        <v>67.164179104477611</v>
      </c>
      <c r="AI6" s="35">
        <f t="shared" ref="AI6:AI35" si="10">RANK(AG6,AG$6:AG$35,0)</f>
        <v>29</v>
      </c>
      <c r="AJ6" s="34">
        <v>5285</v>
      </c>
      <c r="AK6" s="69">
        <f>(AJ6/7022.5)*100</f>
        <v>75.258098967604127</v>
      </c>
      <c r="AL6" s="35">
        <f t="shared" ref="AL6:AL35" si="11">RANK(AJ6,AJ$6:AJ$35,0)</f>
        <v>29</v>
      </c>
      <c r="AM6" s="34">
        <v>4040</v>
      </c>
      <c r="AN6" s="69">
        <f>(AM6/8060)*100</f>
        <v>50.124069478908183</v>
      </c>
      <c r="AO6" s="35">
        <f t="shared" ref="AO6:AO35" si="12">RANK(AM6,AM$6:AM$35,0)</f>
        <v>27</v>
      </c>
      <c r="AP6" s="34">
        <f t="shared" ref="AP6:AP35" si="13">AVERAGE(C6,F6,I6,L6,O6,R6,U6,X6,AA6,AD6,AG6,AJ6,AM6)</f>
        <v>4796.4756349703075</v>
      </c>
      <c r="AQ6" s="69">
        <f>(AP6/6811)*100</f>
        <v>70.422487666573303</v>
      </c>
      <c r="AR6" s="35">
        <f>RANK(AP6,AP$6:AP$35,0)</f>
        <v>30</v>
      </c>
      <c r="AT6" s="34">
        <v>620</v>
      </c>
      <c r="AU6" s="69">
        <f>(AT6/464)*100</f>
        <v>133.62068965517241</v>
      </c>
      <c r="AV6" s="35">
        <f>RANK(AT6,AT$6:AT$35,0)</f>
        <v>13</v>
      </c>
      <c r="AW6" s="34"/>
      <c r="AX6" s="69"/>
      <c r="AY6" s="35"/>
      <c r="AZ6" s="34">
        <v>1709</v>
      </c>
      <c r="BA6" s="69">
        <f>(AZ6/2235)*100</f>
        <v>76.465324384787465</v>
      </c>
      <c r="BB6" s="35">
        <f t="shared" ref="BB6:BB35" si="14">RANK(AZ6,AZ$6:AZ$35,0)</f>
        <v>22</v>
      </c>
      <c r="BC6" s="34">
        <v>1467</v>
      </c>
      <c r="BD6" s="69"/>
      <c r="BE6" s="35">
        <f t="shared" ref="BE6:BE35" si="15">RANK(BC6,BC$6:BC$35,0)</f>
        <v>29</v>
      </c>
      <c r="BF6" s="34">
        <v>428</v>
      </c>
      <c r="BG6" s="69">
        <f>(BF6/404)*100</f>
        <v>105.94059405940595</v>
      </c>
      <c r="BH6" s="35">
        <f>RANK(BF6,BF$6:BF$35,0)</f>
        <v>28</v>
      </c>
      <c r="BI6" s="34">
        <v>835</v>
      </c>
      <c r="BJ6" s="69">
        <f>(BI6/730)*100</f>
        <v>114.38356164383561</v>
      </c>
      <c r="BK6" s="35">
        <f>RANK(BI6,BI$6:BI$35,0)</f>
        <v>13</v>
      </c>
      <c r="BL6" s="34" t="s">
        <v>361</v>
      </c>
      <c r="BM6" s="69"/>
      <c r="BN6" s="35"/>
    </row>
    <row r="7" spans="1:66" ht="15.6" customHeight="1">
      <c r="A7" s="76">
        <v>9802</v>
      </c>
      <c r="B7" s="109" t="s">
        <v>45</v>
      </c>
      <c r="C7" s="37">
        <v>3297.5</v>
      </c>
      <c r="D7" s="70">
        <f t="shared" ref="D7:D35" si="16">(C7/4437.5)*100</f>
        <v>74.309859154929583</v>
      </c>
      <c r="E7" s="38">
        <f t="shared" si="0"/>
        <v>20</v>
      </c>
      <c r="F7" s="37">
        <v>7812.6986263469189</v>
      </c>
      <c r="G7" s="70">
        <f t="shared" ref="G7:G35" si="17">(F7/11731.0122559466)*100</f>
        <v>66.598674145844171</v>
      </c>
      <c r="H7" s="38">
        <f t="shared" si="1"/>
        <v>24</v>
      </c>
      <c r="I7" s="37">
        <v>6577.7777777777783</v>
      </c>
      <c r="J7" s="70">
        <f t="shared" ref="J7:J35" si="18">(I7/7733.33333333333)*100</f>
        <v>85.057471264367862</v>
      </c>
      <c r="K7" s="38">
        <f t="shared" si="2"/>
        <v>28</v>
      </c>
      <c r="L7" s="37">
        <v>3291.6666666666665</v>
      </c>
      <c r="M7" s="70">
        <f t="shared" ref="M7:M35" si="19">(L7/4170.83333333333)*100</f>
        <v>78.921078921078987</v>
      </c>
      <c r="N7" s="38">
        <f t="shared" si="3"/>
        <v>13</v>
      </c>
      <c r="O7" s="37">
        <v>8861.6666666666679</v>
      </c>
      <c r="P7" s="70">
        <f t="shared" ref="P7:P35" si="20">(O7/8535)*100</f>
        <v>103.82737746533881</v>
      </c>
      <c r="Q7" s="38">
        <f t="shared" si="4"/>
        <v>5</v>
      </c>
      <c r="R7" s="37">
        <v>3990</v>
      </c>
      <c r="S7" s="70">
        <f t="shared" ref="S7:S35" si="21">(R7/6741.66666666667)*100</f>
        <v>59.18417799752779</v>
      </c>
      <c r="T7" s="38">
        <f t="shared" si="5"/>
        <v>24</v>
      </c>
      <c r="U7" s="37">
        <v>3259.1666666666665</v>
      </c>
      <c r="V7" s="70">
        <f t="shared" ref="V7:V35" si="22">(U7/3707.5)*100</f>
        <v>87.907394920206784</v>
      </c>
      <c r="W7" s="38">
        <f t="shared" si="6"/>
        <v>24</v>
      </c>
      <c r="X7" s="37">
        <v>8937.5</v>
      </c>
      <c r="Y7" s="70">
        <f t="shared" ref="Y7:Y35" si="23">(X7/8250)*100</f>
        <v>108.33333333333333</v>
      </c>
      <c r="Z7" s="38">
        <f t="shared" si="7"/>
        <v>21</v>
      </c>
      <c r="AA7" s="37">
        <v>7237.5</v>
      </c>
      <c r="AB7" s="70">
        <f t="shared" ref="AB7:AB35" si="24">(AA7/7175)*100</f>
        <v>100.87108013937282</v>
      </c>
      <c r="AC7" s="38">
        <f t="shared" si="8"/>
        <v>11</v>
      </c>
      <c r="AD7" s="37">
        <v>6783.3333333333339</v>
      </c>
      <c r="AE7" s="70">
        <f t="shared" ref="AE7:AE35" si="25">(AD7/5528.33333333333)*100</f>
        <v>122.7012360566778</v>
      </c>
      <c r="AF7" s="38">
        <f t="shared" si="9"/>
        <v>14</v>
      </c>
      <c r="AG7" s="37">
        <v>6500</v>
      </c>
      <c r="AH7" s="70">
        <f t="shared" ref="AH7:AH35" si="26">(AG7/6700)*100</f>
        <v>97.014925373134332</v>
      </c>
      <c r="AI7" s="38">
        <f t="shared" si="10"/>
        <v>6</v>
      </c>
      <c r="AJ7" s="37">
        <v>5635</v>
      </c>
      <c r="AK7" s="70">
        <f t="shared" ref="AK7:AK35" si="27">(AJ7/7022.5)*100</f>
        <v>80.242079031683872</v>
      </c>
      <c r="AL7" s="38">
        <f t="shared" si="11"/>
        <v>26</v>
      </c>
      <c r="AM7" s="37">
        <v>4530</v>
      </c>
      <c r="AN7" s="70">
        <f t="shared" ref="AN7:AN35" si="28">(AM7/8060)*100</f>
        <v>56.203473945409435</v>
      </c>
      <c r="AO7" s="38">
        <f t="shared" si="12"/>
        <v>23</v>
      </c>
      <c r="AP7" s="37">
        <f t="shared" si="13"/>
        <v>5901.0622874967721</v>
      </c>
      <c r="AQ7" s="70">
        <f t="shared" ref="AQ7:AQ35" si="29">(AP7/6811)*100</f>
        <v>86.640174533794919</v>
      </c>
      <c r="AR7" s="38">
        <f t="shared" ref="AR7:AR35" si="30">RANK(AP7,AP$6:AP$35,0)</f>
        <v>26</v>
      </c>
      <c r="AT7" s="37">
        <v>560</v>
      </c>
      <c r="AU7" s="70">
        <f t="shared" ref="AU7:AU35" si="31">(AT7/464)*100</f>
        <v>120.68965517241379</v>
      </c>
      <c r="AV7" s="38">
        <f t="shared" ref="AV7:AV35" si="32">RANK(AT7,AT$6:AT$35,0)</f>
        <v>18</v>
      </c>
      <c r="AW7" s="37"/>
      <c r="AX7" s="70"/>
      <c r="AY7" s="38"/>
      <c r="AZ7" s="37">
        <v>1444</v>
      </c>
      <c r="BA7" s="70">
        <f t="shared" ref="BA7:BA35" si="33">(AZ7/2235)*100</f>
        <v>64.608501118568228</v>
      </c>
      <c r="BB7" s="38">
        <f t="shared" si="14"/>
        <v>27</v>
      </c>
      <c r="BC7" s="37">
        <v>2227</v>
      </c>
      <c r="BD7" s="70"/>
      <c r="BE7" s="38">
        <f t="shared" si="15"/>
        <v>27</v>
      </c>
      <c r="BF7" s="37">
        <v>596</v>
      </c>
      <c r="BG7" s="70">
        <f t="shared" ref="BG7:BG35" si="34">(BF7/404)*100</f>
        <v>147.52475247524751</v>
      </c>
      <c r="BH7" s="38">
        <f t="shared" ref="BH7:BH35" si="35">RANK(BF7,BF$6:BF$35,0)</f>
        <v>14</v>
      </c>
      <c r="BI7" s="37">
        <v>855</v>
      </c>
      <c r="BJ7" s="70">
        <f t="shared" ref="BJ7:BJ35" si="36">(BI7/730)*100</f>
        <v>117.12328767123287</v>
      </c>
      <c r="BK7" s="38">
        <f t="shared" ref="BK7:BK35" si="37">RANK(BI7,BI$6:BI$35,0)</f>
        <v>11</v>
      </c>
      <c r="BL7" s="37" t="s">
        <v>361</v>
      </c>
      <c r="BM7" s="70"/>
      <c r="BN7" s="38"/>
    </row>
    <row r="8" spans="1:66" ht="15.6" customHeight="1">
      <c r="A8" s="76">
        <v>9803</v>
      </c>
      <c r="B8" s="109" t="s">
        <v>151</v>
      </c>
      <c r="C8" s="37">
        <v>4307.5</v>
      </c>
      <c r="D8" s="70">
        <f t="shared" si="16"/>
        <v>97.070422535211264</v>
      </c>
      <c r="E8" s="38">
        <f t="shared" si="0"/>
        <v>3</v>
      </c>
      <c r="F8" s="37">
        <v>8528.3143025925165</v>
      </c>
      <c r="G8" s="70">
        <f t="shared" si="17"/>
        <v>72.698878123406658</v>
      </c>
      <c r="H8" s="38">
        <f t="shared" si="1"/>
        <v>14</v>
      </c>
      <c r="I8" s="37">
        <v>7288.8888888888887</v>
      </c>
      <c r="J8" s="70">
        <f t="shared" si="18"/>
        <v>94.252873563218415</v>
      </c>
      <c r="K8" s="38">
        <f t="shared" si="2"/>
        <v>23</v>
      </c>
      <c r="L8" s="37">
        <v>3087.5</v>
      </c>
      <c r="M8" s="70">
        <f t="shared" si="19"/>
        <v>74.025974025974079</v>
      </c>
      <c r="N8" s="38">
        <f t="shared" si="3"/>
        <v>20</v>
      </c>
      <c r="O8" s="37">
        <v>9679.1666666666661</v>
      </c>
      <c r="P8" s="70">
        <f t="shared" si="20"/>
        <v>113.40558484670962</v>
      </c>
      <c r="Q8" s="38">
        <f t="shared" si="4"/>
        <v>1</v>
      </c>
      <c r="R8" s="37">
        <v>8533.3333333333339</v>
      </c>
      <c r="S8" s="70">
        <f t="shared" si="21"/>
        <v>126.57601977750303</v>
      </c>
      <c r="T8" s="38">
        <f t="shared" si="5"/>
        <v>1</v>
      </c>
      <c r="U8" s="37">
        <v>3810.8333333333335</v>
      </c>
      <c r="V8" s="70">
        <f t="shared" si="22"/>
        <v>102.78714317824232</v>
      </c>
      <c r="W8" s="38">
        <f t="shared" si="6"/>
        <v>16</v>
      </c>
      <c r="X8" s="37">
        <v>8010.4166666666679</v>
      </c>
      <c r="Y8" s="70">
        <f t="shared" si="23"/>
        <v>97.095959595959613</v>
      </c>
      <c r="Z8" s="38">
        <f t="shared" si="7"/>
        <v>28</v>
      </c>
      <c r="AA8" s="37">
        <v>4679.1666666666661</v>
      </c>
      <c r="AB8" s="70">
        <f t="shared" si="24"/>
        <v>65.214866434378621</v>
      </c>
      <c r="AC8" s="38">
        <f t="shared" si="8"/>
        <v>28</v>
      </c>
      <c r="AD8" s="37">
        <v>7675</v>
      </c>
      <c r="AE8" s="70">
        <f t="shared" si="25"/>
        <v>138.83026831474231</v>
      </c>
      <c r="AF8" s="38">
        <f t="shared" si="9"/>
        <v>7</v>
      </c>
      <c r="AG8" s="37">
        <v>5100</v>
      </c>
      <c r="AH8" s="70">
        <f t="shared" si="26"/>
        <v>76.119402985074629</v>
      </c>
      <c r="AI8" s="38">
        <f t="shared" si="10"/>
        <v>26</v>
      </c>
      <c r="AJ8" s="37">
        <v>6615</v>
      </c>
      <c r="AK8" s="70">
        <f t="shared" si="27"/>
        <v>94.197223211107143</v>
      </c>
      <c r="AL8" s="38">
        <f t="shared" si="11"/>
        <v>14</v>
      </c>
      <c r="AM8" s="37">
        <v>6060</v>
      </c>
      <c r="AN8" s="70">
        <f t="shared" si="28"/>
        <v>75.186104218362289</v>
      </c>
      <c r="AO8" s="38">
        <f t="shared" si="12"/>
        <v>14</v>
      </c>
      <c r="AP8" s="37">
        <f t="shared" si="13"/>
        <v>6413.4707583190821</v>
      </c>
      <c r="AQ8" s="70">
        <f t="shared" si="29"/>
        <v>94.163423261181649</v>
      </c>
      <c r="AR8" s="38">
        <f t="shared" si="30"/>
        <v>10</v>
      </c>
      <c r="AT8" s="37">
        <v>600</v>
      </c>
      <c r="AU8" s="70">
        <f t="shared" si="31"/>
        <v>129.31034482758622</v>
      </c>
      <c r="AV8" s="38">
        <f t="shared" si="32"/>
        <v>15</v>
      </c>
      <c r="AW8" s="37"/>
      <c r="AX8" s="70"/>
      <c r="AY8" s="38"/>
      <c r="AZ8" s="37">
        <v>1414</v>
      </c>
      <c r="BA8" s="70">
        <f t="shared" si="33"/>
        <v>63.266219239373598</v>
      </c>
      <c r="BB8" s="38">
        <f t="shared" si="14"/>
        <v>28</v>
      </c>
      <c r="BC8" s="37">
        <v>2252.6</v>
      </c>
      <c r="BD8" s="70"/>
      <c r="BE8" s="38">
        <f t="shared" si="15"/>
        <v>26</v>
      </c>
      <c r="BF8" s="37">
        <v>537</v>
      </c>
      <c r="BG8" s="70">
        <f t="shared" si="34"/>
        <v>132.92079207920793</v>
      </c>
      <c r="BH8" s="38">
        <f t="shared" si="35"/>
        <v>21</v>
      </c>
      <c r="BI8" s="37">
        <v>870</v>
      </c>
      <c r="BJ8" s="70">
        <f t="shared" si="36"/>
        <v>119.17808219178083</v>
      </c>
      <c r="BK8" s="38">
        <f t="shared" si="37"/>
        <v>9</v>
      </c>
      <c r="BL8" s="37">
        <v>273.64999999999998</v>
      </c>
      <c r="BM8" s="70"/>
      <c r="BN8" s="38"/>
    </row>
    <row r="9" spans="1:66" ht="15.6" customHeight="1">
      <c r="A9" s="76">
        <v>9804</v>
      </c>
      <c r="B9" s="109" t="s">
        <v>152</v>
      </c>
      <c r="C9" s="37">
        <v>4000</v>
      </c>
      <c r="D9" s="70">
        <f t="shared" si="16"/>
        <v>90.140845070422543</v>
      </c>
      <c r="E9" s="38">
        <f t="shared" si="0"/>
        <v>5</v>
      </c>
      <c r="F9" s="37">
        <v>7168.8688486588744</v>
      </c>
      <c r="G9" s="70">
        <f t="shared" si="17"/>
        <v>61.110402855686075</v>
      </c>
      <c r="H9" s="38">
        <f t="shared" si="1"/>
        <v>29</v>
      </c>
      <c r="I9" s="37">
        <v>8066.6666666666661</v>
      </c>
      <c r="J9" s="70">
        <f t="shared" si="18"/>
        <v>104.31034482758623</v>
      </c>
      <c r="K9" s="38">
        <f t="shared" si="2"/>
        <v>15</v>
      </c>
      <c r="L9" s="37">
        <v>3167.5</v>
      </c>
      <c r="M9" s="70">
        <f t="shared" si="19"/>
        <v>75.944055944056004</v>
      </c>
      <c r="N9" s="38">
        <f t="shared" si="3"/>
        <v>18</v>
      </c>
      <c r="O9" s="37">
        <v>8360.8333333333321</v>
      </c>
      <c r="P9" s="70">
        <f t="shared" si="20"/>
        <v>97.959382933020876</v>
      </c>
      <c r="Q9" s="38">
        <f t="shared" si="4"/>
        <v>11</v>
      </c>
      <c r="R9" s="37">
        <v>5023.3333333333339</v>
      </c>
      <c r="S9" s="70">
        <f t="shared" si="21"/>
        <v>74.511742892459793</v>
      </c>
      <c r="T9" s="38">
        <f t="shared" si="5"/>
        <v>16</v>
      </c>
      <c r="U9" s="37">
        <v>2857.5</v>
      </c>
      <c r="V9" s="70">
        <f t="shared" si="22"/>
        <v>77.073499662845578</v>
      </c>
      <c r="W9" s="38">
        <f t="shared" si="6"/>
        <v>29</v>
      </c>
      <c r="X9" s="37">
        <v>8578.125</v>
      </c>
      <c r="Y9" s="70">
        <f t="shared" si="23"/>
        <v>103.97727272727273</v>
      </c>
      <c r="Z9" s="38">
        <f t="shared" si="7"/>
        <v>23</v>
      </c>
      <c r="AA9" s="37">
        <v>4658.3333333333339</v>
      </c>
      <c r="AB9" s="70">
        <f t="shared" si="24"/>
        <v>64.924506387921028</v>
      </c>
      <c r="AC9" s="38">
        <f t="shared" si="8"/>
        <v>29</v>
      </c>
      <c r="AD9" s="37">
        <v>9915</v>
      </c>
      <c r="AE9" s="70">
        <f t="shared" si="25"/>
        <v>179.34880916490815</v>
      </c>
      <c r="AF9" s="38">
        <f t="shared" si="9"/>
        <v>1</v>
      </c>
      <c r="AG9" s="37">
        <v>6200</v>
      </c>
      <c r="AH9" s="70">
        <f t="shared" si="26"/>
        <v>92.537313432835816</v>
      </c>
      <c r="AI9" s="38">
        <f t="shared" si="10"/>
        <v>12</v>
      </c>
      <c r="AJ9" s="37">
        <v>6820</v>
      </c>
      <c r="AK9" s="70">
        <f t="shared" si="27"/>
        <v>97.116411534353858</v>
      </c>
      <c r="AL9" s="38">
        <f t="shared" si="11"/>
        <v>10</v>
      </c>
      <c r="AM9" s="37">
        <v>7400</v>
      </c>
      <c r="AN9" s="70">
        <f t="shared" si="28"/>
        <v>91.811414392059561</v>
      </c>
      <c r="AO9" s="38">
        <f t="shared" si="12"/>
        <v>4</v>
      </c>
      <c r="AP9" s="37">
        <f t="shared" si="13"/>
        <v>6324.3200396404272</v>
      </c>
      <c r="AQ9" s="70">
        <f t="shared" si="29"/>
        <v>92.854500655416643</v>
      </c>
      <c r="AR9" s="38">
        <f t="shared" si="30"/>
        <v>14</v>
      </c>
      <c r="AT9" s="37">
        <v>540</v>
      </c>
      <c r="AU9" s="70">
        <f t="shared" si="31"/>
        <v>116.37931034482759</v>
      </c>
      <c r="AV9" s="38">
        <f t="shared" si="32"/>
        <v>20</v>
      </c>
      <c r="AW9" s="37"/>
      <c r="AX9" s="70"/>
      <c r="AY9" s="38"/>
      <c r="AZ9" s="37">
        <v>1743</v>
      </c>
      <c r="BA9" s="70">
        <f t="shared" si="33"/>
        <v>77.986577181208048</v>
      </c>
      <c r="BB9" s="38">
        <f t="shared" si="14"/>
        <v>19</v>
      </c>
      <c r="BC9" s="37">
        <v>2403</v>
      </c>
      <c r="BD9" s="70"/>
      <c r="BE9" s="38">
        <f t="shared" si="15"/>
        <v>24</v>
      </c>
      <c r="BF9" s="37">
        <v>564</v>
      </c>
      <c r="BG9" s="70">
        <f t="shared" si="34"/>
        <v>139.60396039603958</v>
      </c>
      <c r="BH9" s="38">
        <f t="shared" si="35"/>
        <v>17</v>
      </c>
      <c r="BI9" s="37">
        <v>850</v>
      </c>
      <c r="BJ9" s="70">
        <f t="shared" si="36"/>
        <v>116.43835616438356</v>
      </c>
      <c r="BK9" s="38">
        <f t="shared" si="37"/>
        <v>12</v>
      </c>
      <c r="BL9" s="37" t="s">
        <v>361</v>
      </c>
      <c r="BM9" s="70"/>
      <c r="BN9" s="38"/>
    </row>
    <row r="10" spans="1:66" ht="15.6" customHeight="1">
      <c r="A10" s="76">
        <v>9805</v>
      </c>
      <c r="B10" s="109" t="s">
        <v>26</v>
      </c>
      <c r="C10" s="37">
        <v>4437.5</v>
      </c>
      <c r="D10" s="70">
        <f t="shared" si="16"/>
        <v>100</v>
      </c>
      <c r="E10" s="38">
        <f t="shared" si="0"/>
        <v>1</v>
      </c>
      <c r="F10" s="37">
        <v>11731.0122559466</v>
      </c>
      <c r="G10" s="70">
        <f t="shared" si="17"/>
        <v>100</v>
      </c>
      <c r="H10" s="38">
        <f t="shared" si="1"/>
        <v>1</v>
      </c>
      <c r="I10" s="37">
        <v>7733.3333333333303</v>
      </c>
      <c r="J10" s="70">
        <f t="shared" si="18"/>
        <v>100</v>
      </c>
      <c r="K10" s="38">
        <f t="shared" si="2"/>
        <v>22</v>
      </c>
      <c r="L10" s="37">
        <v>4170.8333333333303</v>
      </c>
      <c r="M10" s="70">
        <f t="shared" si="19"/>
        <v>100</v>
      </c>
      <c r="N10" s="38">
        <f t="shared" si="3"/>
        <v>1</v>
      </c>
      <c r="O10" s="37">
        <v>8535</v>
      </c>
      <c r="P10" s="70">
        <f t="shared" si="20"/>
        <v>100</v>
      </c>
      <c r="Q10" s="38">
        <f t="shared" si="4"/>
        <v>9</v>
      </c>
      <c r="R10" s="37">
        <v>6741.6666666666697</v>
      </c>
      <c r="S10" s="70">
        <f t="shared" si="21"/>
        <v>100</v>
      </c>
      <c r="T10" s="38">
        <f t="shared" si="5"/>
        <v>6</v>
      </c>
      <c r="U10" s="37">
        <v>3707.5</v>
      </c>
      <c r="V10" s="70">
        <f t="shared" si="22"/>
        <v>100</v>
      </c>
      <c r="W10" s="38">
        <f t="shared" si="6"/>
        <v>17</v>
      </c>
      <c r="X10" s="37">
        <v>8250</v>
      </c>
      <c r="Y10" s="70">
        <f t="shared" si="23"/>
        <v>100</v>
      </c>
      <c r="Z10" s="38">
        <f t="shared" si="7"/>
        <v>26</v>
      </c>
      <c r="AA10" s="37">
        <v>7175</v>
      </c>
      <c r="AB10" s="70">
        <f t="shared" si="24"/>
        <v>100</v>
      </c>
      <c r="AC10" s="38">
        <f t="shared" si="8"/>
        <v>12</v>
      </c>
      <c r="AD10" s="37">
        <v>5528.3333333333303</v>
      </c>
      <c r="AE10" s="70">
        <f t="shared" si="25"/>
        <v>100</v>
      </c>
      <c r="AF10" s="38">
        <f t="shared" si="9"/>
        <v>26</v>
      </c>
      <c r="AG10" s="37">
        <v>6700</v>
      </c>
      <c r="AH10" s="70">
        <f t="shared" si="26"/>
        <v>100</v>
      </c>
      <c r="AI10" s="38">
        <f t="shared" si="10"/>
        <v>5</v>
      </c>
      <c r="AJ10" s="37">
        <v>7022.5</v>
      </c>
      <c r="AK10" s="70">
        <f t="shared" si="27"/>
        <v>100</v>
      </c>
      <c r="AL10" s="38">
        <f t="shared" si="11"/>
        <v>8</v>
      </c>
      <c r="AM10" s="37">
        <v>8060</v>
      </c>
      <c r="AN10" s="70">
        <f t="shared" si="28"/>
        <v>100</v>
      </c>
      <c r="AO10" s="38">
        <f t="shared" si="12"/>
        <v>2</v>
      </c>
      <c r="AP10" s="37">
        <f t="shared" si="13"/>
        <v>6907.1291478933281</v>
      </c>
      <c r="AQ10" s="70">
        <f t="shared" si="29"/>
        <v>101.41138082356964</v>
      </c>
      <c r="AR10" s="38">
        <f t="shared" si="30"/>
        <v>3</v>
      </c>
      <c r="AT10" s="37">
        <v>755</v>
      </c>
      <c r="AU10" s="70">
        <f t="shared" si="31"/>
        <v>162.7155172413793</v>
      </c>
      <c r="AV10" s="38">
        <f t="shared" si="32"/>
        <v>8</v>
      </c>
      <c r="AW10" s="37"/>
      <c r="AX10" s="70"/>
      <c r="AY10" s="38"/>
      <c r="AZ10" s="37">
        <v>2235</v>
      </c>
      <c r="BA10" s="70">
        <f t="shared" si="33"/>
        <v>100</v>
      </c>
      <c r="BB10" s="38">
        <f t="shared" si="14"/>
        <v>8</v>
      </c>
      <c r="BC10" s="37"/>
      <c r="BD10" s="70"/>
      <c r="BE10" s="38"/>
      <c r="BF10" s="37">
        <v>404</v>
      </c>
      <c r="BG10" s="70">
        <f t="shared" si="34"/>
        <v>100</v>
      </c>
      <c r="BH10" s="38">
        <f t="shared" si="35"/>
        <v>29</v>
      </c>
      <c r="BI10" s="37">
        <v>730</v>
      </c>
      <c r="BJ10" s="70">
        <f t="shared" si="36"/>
        <v>100</v>
      </c>
      <c r="BK10" s="38">
        <f t="shared" si="37"/>
        <v>25</v>
      </c>
      <c r="BL10" s="37">
        <v>329.2</v>
      </c>
      <c r="BM10" s="70"/>
      <c r="BN10" s="38"/>
    </row>
    <row r="11" spans="1:66" ht="15.6" customHeight="1">
      <c r="A11" s="76">
        <v>9806</v>
      </c>
      <c r="B11" s="109" t="s">
        <v>153</v>
      </c>
      <c r="C11" s="37">
        <v>3685</v>
      </c>
      <c r="D11" s="70">
        <f t="shared" si="16"/>
        <v>83.042253521126767</v>
      </c>
      <c r="E11" s="38">
        <f t="shared" si="0"/>
        <v>13</v>
      </c>
      <c r="F11" s="37">
        <v>8348.4520077097914</v>
      </c>
      <c r="G11" s="70">
        <f t="shared" si="17"/>
        <v>71.165657537164833</v>
      </c>
      <c r="H11" s="38">
        <f t="shared" si="1"/>
        <v>17</v>
      </c>
      <c r="I11" s="37">
        <v>7755.5555555555557</v>
      </c>
      <c r="J11" s="70">
        <f t="shared" si="18"/>
        <v>100.28735632183911</v>
      </c>
      <c r="K11" s="38">
        <f t="shared" si="2"/>
        <v>20</v>
      </c>
      <c r="L11" s="37">
        <v>3454.166666666667</v>
      </c>
      <c r="M11" s="70">
        <f t="shared" si="19"/>
        <v>82.817182817182882</v>
      </c>
      <c r="N11" s="38">
        <f t="shared" si="3"/>
        <v>8</v>
      </c>
      <c r="O11" s="37">
        <v>6829.166666666667</v>
      </c>
      <c r="P11" s="70">
        <f t="shared" si="20"/>
        <v>80.013669205233356</v>
      </c>
      <c r="Q11" s="38">
        <f t="shared" si="4"/>
        <v>21</v>
      </c>
      <c r="R11" s="37">
        <v>4873.333333333333</v>
      </c>
      <c r="S11" s="70">
        <f t="shared" si="21"/>
        <v>72.286773794808369</v>
      </c>
      <c r="T11" s="38">
        <f t="shared" si="5"/>
        <v>19</v>
      </c>
      <c r="U11" s="37">
        <v>4504.1666666666661</v>
      </c>
      <c r="V11" s="70">
        <f t="shared" si="22"/>
        <v>121.48797482580353</v>
      </c>
      <c r="W11" s="38">
        <f t="shared" si="6"/>
        <v>3</v>
      </c>
      <c r="X11" s="37">
        <v>8578.125</v>
      </c>
      <c r="Y11" s="70">
        <f t="shared" si="23"/>
        <v>103.97727272727273</v>
      </c>
      <c r="Z11" s="38">
        <f t="shared" si="7"/>
        <v>23</v>
      </c>
      <c r="AA11" s="37">
        <v>4970.833333333333</v>
      </c>
      <c r="AB11" s="70">
        <f t="shared" si="24"/>
        <v>69.279907084785137</v>
      </c>
      <c r="AC11" s="38">
        <f t="shared" si="8"/>
        <v>27</v>
      </c>
      <c r="AD11" s="37">
        <v>6633.333333333333</v>
      </c>
      <c r="AE11" s="70">
        <f t="shared" si="25"/>
        <v>119.98794091046132</v>
      </c>
      <c r="AF11" s="38">
        <f t="shared" si="9"/>
        <v>16</v>
      </c>
      <c r="AG11" s="37">
        <v>6400</v>
      </c>
      <c r="AH11" s="70">
        <f t="shared" si="26"/>
        <v>95.522388059701484</v>
      </c>
      <c r="AI11" s="38">
        <f t="shared" si="10"/>
        <v>10</v>
      </c>
      <c r="AJ11" s="37">
        <v>6575</v>
      </c>
      <c r="AK11" s="70">
        <f t="shared" si="27"/>
        <v>93.627625489498044</v>
      </c>
      <c r="AL11" s="38">
        <f t="shared" si="11"/>
        <v>15</v>
      </c>
      <c r="AM11" s="37">
        <v>4780</v>
      </c>
      <c r="AN11" s="70">
        <f t="shared" si="28"/>
        <v>59.305210918114149</v>
      </c>
      <c r="AO11" s="38">
        <f t="shared" si="12"/>
        <v>20</v>
      </c>
      <c r="AP11" s="37">
        <f t="shared" si="13"/>
        <v>5952.8563510204121</v>
      </c>
      <c r="AQ11" s="70">
        <f t="shared" si="29"/>
        <v>87.400621803265494</v>
      </c>
      <c r="AR11" s="38">
        <f t="shared" si="30"/>
        <v>23</v>
      </c>
      <c r="AT11" s="37">
        <v>545</v>
      </c>
      <c r="AU11" s="70">
        <f t="shared" si="31"/>
        <v>117.45689655172413</v>
      </c>
      <c r="AV11" s="38">
        <f t="shared" si="32"/>
        <v>19</v>
      </c>
      <c r="AW11" s="37">
        <v>278</v>
      </c>
      <c r="AX11" s="70"/>
      <c r="AY11" s="38"/>
      <c r="AZ11" s="37">
        <v>2474</v>
      </c>
      <c r="BA11" s="70">
        <f t="shared" si="33"/>
        <v>110.69351230425055</v>
      </c>
      <c r="BB11" s="38">
        <f t="shared" si="14"/>
        <v>4</v>
      </c>
      <c r="BC11" s="37">
        <v>3158.2</v>
      </c>
      <c r="BD11" s="70"/>
      <c r="BE11" s="38">
        <f t="shared" si="15"/>
        <v>5</v>
      </c>
      <c r="BF11" s="37">
        <v>562</v>
      </c>
      <c r="BG11" s="70">
        <f t="shared" si="34"/>
        <v>139.1089108910891</v>
      </c>
      <c r="BH11" s="38">
        <f t="shared" si="35"/>
        <v>18</v>
      </c>
      <c r="BI11" s="37">
        <v>760</v>
      </c>
      <c r="BJ11" s="70">
        <f t="shared" si="36"/>
        <v>104.10958904109589</v>
      </c>
      <c r="BK11" s="38">
        <f t="shared" si="37"/>
        <v>23</v>
      </c>
      <c r="BL11" s="37" t="s">
        <v>361</v>
      </c>
      <c r="BM11" s="70"/>
      <c r="BN11" s="38"/>
    </row>
    <row r="12" spans="1:66" ht="15.6" customHeight="1">
      <c r="A12" s="76">
        <v>9807</v>
      </c>
      <c r="B12" s="109" t="s">
        <v>157</v>
      </c>
      <c r="C12" s="37">
        <v>3567.5</v>
      </c>
      <c r="D12" s="70">
        <f t="shared" si="16"/>
        <v>80.394366197183103</v>
      </c>
      <c r="E12" s="38">
        <f t="shared" si="0"/>
        <v>15</v>
      </c>
      <c r="F12" s="37">
        <v>9581.9219178799212</v>
      </c>
      <c r="G12" s="70">
        <f t="shared" si="17"/>
        <v>81.680265170831461</v>
      </c>
      <c r="H12" s="38">
        <f t="shared" si="1"/>
        <v>2</v>
      </c>
      <c r="I12" s="37">
        <v>9155.5555555555547</v>
      </c>
      <c r="J12" s="70">
        <f t="shared" si="18"/>
        <v>118.39080459770119</v>
      </c>
      <c r="K12" s="38">
        <f t="shared" si="2"/>
        <v>6</v>
      </c>
      <c r="L12" s="37">
        <v>3112.5</v>
      </c>
      <c r="M12" s="70">
        <f t="shared" si="19"/>
        <v>74.625374625374675</v>
      </c>
      <c r="N12" s="38">
        <f t="shared" si="3"/>
        <v>19</v>
      </c>
      <c r="O12" s="37">
        <v>5666.666666666667</v>
      </c>
      <c r="P12" s="70">
        <f t="shared" si="20"/>
        <v>66.393282561999612</v>
      </c>
      <c r="Q12" s="38">
        <f t="shared" si="4"/>
        <v>30</v>
      </c>
      <c r="R12" s="37">
        <v>3638.3333333333335</v>
      </c>
      <c r="S12" s="70">
        <f t="shared" si="21"/>
        <v>53.967861557478344</v>
      </c>
      <c r="T12" s="38">
        <f t="shared" si="5"/>
        <v>27</v>
      </c>
      <c r="U12" s="37">
        <v>3980</v>
      </c>
      <c r="V12" s="70">
        <f t="shared" si="22"/>
        <v>107.34996628455833</v>
      </c>
      <c r="W12" s="38">
        <f t="shared" si="6"/>
        <v>12</v>
      </c>
      <c r="X12" s="37">
        <v>8505.2083333333339</v>
      </c>
      <c r="Y12" s="70">
        <f t="shared" si="23"/>
        <v>103.09343434343434</v>
      </c>
      <c r="Z12" s="38">
        <f t="shared" si="7"/>
        <v>25</v>
      </c>
      <c r="AA12" s="37">
        <v>7025</v>
      </c>
      <c r="AB12" s="70">
        <f t="shared" si="24"/>
        <v>97.909407665505228</v>
      </c>
      <c r="AC12" s="38">
        <f t="shared" si="8"/>
        <v>13</v>
      </c>
      <c r="AD12" s="37">
        <v>8023.333333333333</v>
      </c>
      <c r="AE12" s="70">
        <f t="shared" si="25"/>
        <v>145.13114259873387</v>
      </c>
      <c r="AF12" s="38">
        <f t="shared" si="9"/>
        <v>4</v>
      </c>
      <c r="AG12" s="37">
        <v>5800</v>
      </c>
      <c r="AH12" s="70">
        <f t="shared" si="26"/>
        <v>86.567164179104466</v>
      </c>
      <c r="AI12" s="38">
        <f t="shared" si="10"/>
        <v>19</v>
      </c>
      <c r="AJ12" s="37">
        <v>7320</v>
      </c>
      <c r="AK12" s="70">
        <f t="shared" si="27"/>
        <v>104.23638305446778</v>
      </c>
      <c r="AL12" s="38">
        <f t="shared" si="11"/>
        <v>4</v>
      </c>
      <c r="AM12" s="37">
        <v>4540</v>
      </c>
      <c r="AN12" s="70">
        <f t="shared" si="28"/>
        <v>56.327543424317618</v>
      </c>
      <c r="AO12" s="38">
        <f t="shared" si="12"/>
        <v>22</v>
      </c>
      <c r="AP12" s="37">
        <f t="shared" si="13"/>
        <v>6147.3860877001653</v>
      </c>
      <c r="AQ12" s="70">
        <f t="shared" si="29"/>
        <v>90.256733045076572</v>
      </c>
      <c r="AR12" s="38">
        <f t="shared" si="30"/>
        <v>17</v>
      </c>
      <c r="AT12" s="37">
        <v>630</v>
      </c>
      <c r="AU12" s="70">
        <f t="shared" si="31"/>
        <v>135.77586206896552</v>
      </c>
      <c r="AV12" s="38">
        <f t="shared" si="32"/>
        <v>12</v>
      </c>
      <c r="AW12" s="37">
        <v>344</v>
      </c>
      <c r="AX12" s="70"/>
      <c r="AY12" s="38"/>
      <c r="AZ12" s="37">
        <v>2015</v>
      </c>
      <c r="BA12" s="70">
        <f t="shared" si="33"/>
        <v>90.1565995525727</v>
      </c>
      <c r="BB12" s="38">
        <f t="shared" si="14"/>
        <v>14</v>
      </c>
      <c r="BC12" s="37">
        <v>2900</v>
      </c>
      <c r="BD12" s="70"/>
      <c r="BE12" s="38">
        <f t="shared" si="15"/>
        <v>9</v>
      </c>
      <c r="BF12" s="37">
        <v>691</v>
      </c>
      <c r="BG12" s="70">
        <f t="shared" si="34"/>
        <v>171.03960396039605</v>
      </c>
      <c r="BH12" s="38">
        <f t="shared" si="35"/>
        <v>4</v>
      </c>
      <c r="BI12" s="37">
        <v>790</v>
      </c>
      <c r="BJ12" s="70">
        <f t="shared" si="36"/>
        <v>108.21917808219179</v>
      </c>
      <c r="BK12" s="38">
        <f t="shared" si="37"/>
        <v>19</v>
      </c>
      <c r="BL12" s="37" t="s">
        <v>361</v>
      </c>
      <c r="BM12" s="70"/>
      <c r="BN12" s="38"/>
    </row>
    <row r="13" spans="1:66" ht="15.6" customHeight="1">
      <c r="A13" s="76">
        <v>9808</v>
      </c>
      <c r="B13" s="109" t="s">
        <v>157</v>
      </c>
      <c r="C13" s="37">
        <v>3185</v>
      </c>
      <c r="D13" s="70">
        <f t="shared" si="16"/>
        <v>71.774647887323937</v>
      </c>
      <c r="E13" s="38">
        <f t="shared" si="0"/>
        <v>21</v>
      </c>
      <c r="F13" s="37">
        <v>9125.7823541288108</v>
      </c>
      <c r="G13" s="70">
        <f t="shared" si="17"/>
        <v>77.791942886282769</v>
      </c>
      <c r="H13" s="38">
        <f t="shared" si="1"/>
        <v>5</v>
      </c>
      <c r="I13" s="37">
        <v>7800</v>
      </c>
      <c r="J13" s="70">
        <f t="shared" si="18"/>
        <v>100.86206896551728</v>
      </c>
      <c r="K13" s="38">
        <f t="shared" si="2"/>
        <v>18</v>
      </c>
      <c r="L13" s="37">
        <v>2665.833333333333</v>
      </c>
      <c r="M13" s="70">
        <f t="shared" si="19"/>
        <v>63.916083916083956</v>
      </c>
      <c r="N13" s="38">
        <f t="shared" si="3"/>
        <v>29</v>
      </c>
      <c r="O13" s="37">
        <v>6753.333333333333</v>
      </c>
      <c r="P13" s="70">
        <f t="shared" si="20"/>
        <v>79.125170865065414</v>
      </c>
      <c r="Q13" s="38">
        <f t="shared" si="4"/>
        <v>23</v>
      </c>
      <c r="R13" s="37">
        <v>3321.6666666666665</v>
      </c>
      <c r="S13" s="70">
        <f t="shared" si="21"/>
        <v>49.270704573547562</v>
      </c>
      <c r="T13" s="38">
        <f t="shared" si="5"/>
        <v>28</v>
      </c>
      <c r="U13" s="37">
        <v>4250</v>
      </c>
      <c r="V13" s="70">
        <f t="shared" si="22"/>
        <v>114.63250168577208</v>
      </c>
      <c r="W13" s="38">
        <f t="shared" si="6"/>
        <v>7</v>
      </c>
      <c r="X13" s="37">
        <v>9088.5416666666679</v>
      </c>
      <c r="Y13" s="70">
        <f t="shared" si="23"/>
        <v>110.16414141414144</v>
      </c>
      <c r="Z13" s="38">
        <f t="shared" si="7"/>
        <v>18</v>
      </c>
      <c r="AA13" s="37">
        <v>6841.666666666667</v>
      </c>
      <c r="AB13" s="70">
        <f t="shared" si="24"/>
        <v>95.354239256678284</v>
      </c>
      <c r="AC13" s="38">
        <f t="shared" si="8"/>
        <v>14</v>
      </c>
      <c r="AD13" s="37">
        <v>7748.3333333333339</v>
      </c>
      <c r="AE13" s="70">
        <f t="shared" si="25"/>
        <v>140.15676816400372</v>
      </c>
      <c r="AF13" s="38">
        <f t="shared" si="9"/>
        <v>6</v>
      </c>
      <c r="AG13" s="37">
        <v>6000</v>
      </c>
      <c r="AH13" s="70">
        <f t="shared" si="26"/>
        <v>89.552238805970148</v>
      </c>
      <c r="AI13" s="38">
        <f t="shared" si="10"/>
        <v>13</v>
      </c>
      <c r="AJ13" s="37">
        <v>6510</v>
      </c>
      <c r="AK13" s="70">
        <f t="shared" si="27"/>
        <v>92.702029191883227</v>
      </c>
      <c r="AL13" s="38">
        <f t="shared" si="11"/>
        <v>18</v>
      </c>
      <c r="AM13" s="37">
        <v>4630</v>
      </c>
      <c r="AN13" s="70">
        <f t="shared" si="28"/>
        <v>57.444168734491321</v>
      </c>
      <c r="AO13" s="38">
        <f t="shared" si="12"/>
        <v>21</v>
      </c>
      <c r="AP13" s="37">
        <f t="shared" si="13"/>
        <v>5993.8582580099082</v>
      </c>
      <c r="AQ13" s="70">
        <f t="shared" si="29"/>
        <v>88.00261720760399</v>
      </c>
      <c r="AR13" s="38">
        <f t="shared" si="30"/>
        <v>22</v>
      </c>
      <c r="AT13" s="37">
        <v>970</v>
      </c>
      <c r="AU13" s="70">
        <f t="shared" si="31"/>
        <v>209.05172413793105</v>
      </c>
      <c r="AV13" s="38">
        <f t="shared" si="32"/>
        <v>5</v>
      </c>
      <c r="AW13" s="37">
        <v>354</v>
      </c>
      <c r="AX13" s="70"/>
      <c r="AY13" s="38"/>
      <c r="AZ13" s="37">
        <v>1992</v>
      </c>
      <c r="BA13" s="70">
        <f t="shared" si="33"/>
        <v>89.127516778523486</v>
      </c>
      <c r="BB13" s="38">
        <f t="shared" si="14"/>
        <v>16</v>
      </c>
      <c r="BC13" s="37">
        <v>2089.6999999999998</v>
      </c>
      <c r="BD13" s="70"/>
      <c r="BE13" s="38">
        <f t="shared" si="15"/>
        <v>28</v>
      </c>
      <c r="BF13" s="37">
        <v>763</v>
      </c>
      <c r="BG13" s="70">
        <f t="shared" si="34"/>
        <v>188.86138613861385</v>
      </c>
      <c r="BH13" s="38">
        <f t="shared" si="35"/>
        <v>1</v>
      </c>
      <c r="BI13" s="37">
        <v>799</v>
      </c>
      <c r="BJ13" s="70">
        <f t="shared" si="36"/>
        <v>109.45205479452054</v>
      </c>
      <c r="BK13" s="38">
        <f t="shared" si="37"/>
        <v>17</v>
      </c>
      <c r="BL13" s="37" t="s">
        <v>361</v>
      </c>
      <c r="BM13" s="70"/>
      <c r="BN13" s="38"/>
    </row>
    <row r="14" spans="1:66" ht="15.6" customHeight="1">
      <c r="A14" s="76">
        <v>9809</v>
      </c>
      <c r="B14" s="109" t="s">
        <v>157</v>
      </c>
      <c r="C14" s="37">
        <v>3990</v>
      </c>
      <c r="D14" s="70">
        <f t="shared" si="16"/>
        <v>89.91549295774648</v>
      </c>
      <c r="E14" s="38">
        <f t="shared" si="0"/>
        <v>6</v>
      </c>
      <c r="F14" s="37">
        <v>8998.1503583284375</v>
      </c>
      <c r="G14" s="70">
        <f t="shared" si="17"/>
        <v>76.703954970016852</v>
      </c>
      <c r="H14" s="38">
        <f t="shared" si="1"/>
        <v>6</v>
      </c>
      <c r="I14" s="37">
        <v>7755.5555555555557</v>
      </c>
      <c r="J14" s="70">
        <f t="shared" si="18"/>
        <v>100.28735632183911</v>
      </c>
      <c r="K14" s="38">
        <f t="shared" si="2"/>
        <v>20</v>
      </c>
      <c r="L14" s="37">
        <v>2671.6666666666665</v>
      </c>
      <c r="M14" s="70">
        <f t="shared" si="19"/>
        <v>64.05594405594411</v>
      </c>
      <c r="N14" s="38">
        <f t="shared" si="3"/>
        <v>28</v>
      </c>
      <c r="O14" s="37">
        <v>6908.3333333333339</v>
      </c>
      <c r="P14" s="70">
        <f t="shared" si="20"/>
        <v>80.94122241749659</v>
      </c>
      <c r="Q14" s="38">
        <f t="shared" si="4"/>
        <v>20</v>
      </c>
      <c r="R14" s="37">
        <v>3801.666666666667</v>
      </c>
      <c r="S14" s="70">
        <f t="shared" si="21"/>
        <v>56.390605686032117</v>
      </c>
      <c r="T14" s="38">
        <f t="shared" si="5"/>
        <v>26</v>
      </c>
      <c r="U14" s="37">
        <v>4308.3333333333339</v>
      </c>
      <c r="V14" s="70">
        <f t="shared" si="22"/>
        <v>116.2058889638121</v>
      </c>
      <c r="W14" s="38">
        <f t="shared" si="6"/>
        <v>6</v>
      </c>
      <c r="X14" s="37">
        <v>9187.5</v>
      </c>
      <c r="Y14" s="70">
        <f t="shared" si="23"/>
        <v>111.36363636363636</v>
      </c>
      <c r="Z14" s="38">
        <f t="shared" si="7"/>
        <v>17</v>
      </c>
      <c r="AA14" s="37">
        <v>6470.833333333333</v>
      </c>
      <c r="AB14" s="70">
        <f t="shared" si="24"/>
        <v>90.18583042973286</v>
      </c>
      <c r="AC14" s="38">
        <f t="shared" si="8"/>
        <v>19</v>
      </c>
      <c r="AD14" s="37">
        <v>5391.6666666666661</v>
      </c>
      <c r="AE14" s="70">
        <f t="shared" si="25"/>
        <v>97.527886644558379</v>
      </c>
      <c r="AF14" s="38">
        <f t="shared" si="9"/>
        <v>27</v>
      </c>
      <c r="AG14" s="37">
        <v>6500</v>
      </c>
      <c r="AH14" s="70">
        <f t="shared" si="26"/>
        <v>97.014925373134332</v>
      </c>
      <c r="AI14" s="38">
        <f t="shared" si="10"/>
        <v>6</v>
      </c>
      <c r="AJ14" s="37">
        <v>7245</v>
      </c>
      <c r="AK14" s="70">
        <f t="shared" si="27"/>
        <v>103.16838732645068</v>
      </c>
      <c r="AL14" s="38">
        <f t="shared" si="11"/>
        <v>5</v>
      </c>
      <c r="AM14" s="37">
        <v>3620</v>
      </c>
      <c r="AN14" s="70">
        <f t="shared" si="28"/>
        <v>44.913151364764268</v>
      </c>
      <c r="AO14" s="38">
        <f t="shared" si="12"/>
        <v>28</v>
      </c>
      <c r="AP14" s="37">
        <f t="shared" si="13"/>
        <v>5911.4389164526156</v>
      </c>
      <c r="AQ14" s="70">
        <f t="shared" si="29"/>
        <v>86.792525568236897</v>
      </c>
      <c r="AR14" s="38">
        <f t="shared" si="30"/>
        <v>24</v>
      </c>
      <c r="AT14" s="37">
        <v>1175</v>
      </c>
      <c r="AU14" s="70">
        <f t="shared" si="31"/>
        <v>253.23275862068962</v>
      </c>
      <c r="AV14" s="38">
        <f t="shared" si="32"/>
        <v>3</v>
      </c>
      <c r="AW14" s="37">
        <v>223</v>
      </c>
      <c r="AX14" s="70"/>
      <c r="AY14" s="38"/>
      <c r="AZ14" s="37">
        <v>1678</v>
      </c>
      <c r="BA14" s="70">
        <f t="shared" si="33"/>
        <v>75.078299776286343</v>
      </c>
      <c r="BB14" s="38">
        <f t="shared" si="14"/>
        <v>24</v>
      </c>
      <c r="BC14" s="37">
        <v>2807.1</v>
      </c>
      <c r="BD14" s="70"/>
      <c r="BE14" s="38">
        <f t="shared" si="15"/>
        <v>13</v>
      </c>
      <c r="BF14" s="37">
        <v>728</v>
      </c>
      <c r="BG14" s="70">
        <f t="shared" si="34"/>
        <v>180.19801980198019</v>
      </c>
      <c r="BH14" s="38">
        <f t="shared" si="35"/>
        <v>2</v>
      </c>
      <c r="BI14" s="37">
        <v>710</v>
      </c>
      <c r="BJ14" s="70">
        <f t="shared" si="36"/>
        <v>97.260273972602747</v>
      </c>
      <c r="BK14" s="38">
        <f t="shared" si="37"/>
        <v>27</v>
      </c>
      <c r="BL14" s="37" t="s">
        <v>361</v>
      </c>
      <c r="BM14" s="70"/>
      <c r="BN14" s="38"/>
    </row>
    <row r="15" spans="1:66" ht="15.6" customHeight="1">
      <c r="A15" s="77">
        <v>9810</v>
      </c>
      <c r="B15" s="116" t="s">
        <v>157</v>
      </c>
      <c r="C15" s="40">
        <v>3150</v>
      </c>
      <c r="D15" s="71">
        <f t="shared" si="16"/>
        <v>70.985915492957758</v>
      </c>
      <c r="E15" s="41">
        <f t="shared" si="0"/>
        <v>24</v>
      </c>
      <c r="F15" s="40">
        <v>8757.879624021356</v>
      </c>
      <c r="G15" s="71">
        <f t="shared" si="17"/>
        <v>74.655787863335277</v>
      </c>
      <c r="H15" s="41">
        <f t="shared" si="1"/>
        <v>9</v>
      </c>
      <c r="I15" s="40">
        <v>8844.4444444444453</v>
      </c>
      <c r="J15" s="71">
        <f t="shared" si="18"/>
        <v>114.36781609195408</v>
      </c>
      <c r="K15" s="41">
        <f t="shared" si="2"/>
        <v>10</v>
      </c>
      <c r="L15" s="40">
        <v>3185.8333333333335</v>
      </c>
      <c r="M15" s="71">
        <f t="shared" si="19"/>
        <v>76.383616383616442</v>
      </c>
      <c r="N15" s="41">
        <f t="shared" si="3"/>
        <v>17</v>
      </c>
      <c r="O15" s="40">
        <v>7244.166666666667</v>
      </c>
      <c r="P15" s="71">
        <f t="shared" si="20"/>
        <v>84.876000781097446</v>
      </c>
      <c r="Q15" s="41">
        <f t="shared" si="4"/>
        <v>18</v>
      </c>
      <c r="R15" s="40">
        <v>4033.3333333333335</v>
      </c>
      <c r="S15" s="71">
        <f t="shared" si="21"/>
        <v>59.826946847960414</v>
      </c>
      <c r="T15" s="41">
        <f t="shared" si="5"/>
        <v>23</v>
      </c>
      <c r="U15" s="40">
        <v>3013.333333333333</v>
      </c>
      <c r="V15" s="71">
        <f t="shared" si="22"/>
        <v>81.27669139132388</v>
      </c>
      <c r="W15" s="41">
        <f t="shared" si="6"/>
        <v>26</v>
      </c>
      <c r="X15" s="40">
        <v>8937.5</v>
      </c>
      <c r="Y15" s="71">
        <f t="shared" si="23"/>
        <v>108.33333333333333</v>
      </c>
      <c r="Z15" s="41">
        <f t="shared" si="7"/>
        <v>21</v>
      </c>
      <c r="AA15" s="40">
        <v>6704.166666666667</v>
      </c>
      <c r="AB15" s="71">
        <f t="shared" si="24"/>
        <v>93.437862950058076</v>
      </c>
      <c r="AC15" s="41">
        <f t="shared" si="8"/>
        <v>16</v>
      </c>
      <c r="AD15" s="40">
        <v>7261.666666666667</v>
      </c>
      <c r="AE15" s="71">
        <f t="shared" si="25"/>
        <v>131.35363280072363</v>
      </c>
      <c r="AF15" s="41">
        <f t="shared" si="9"/>
        <v>10</v>
      </c>
      <c r="AG15" s="40">
        <v>6400</v>
      </c>
      <c r="AH15" s="71">
        <f t="shared" si="26"/>
        <v>95.522388059701484</v>
      </c>
      <c r="AI15" s="41">
        <f t="shared" si="10"/>
        <v>10</v>
      </c>
      <c r="AJ15" s="40">
        <v>7510</v>
      </c>
      <c r="AK15" s="71">
        <f t="shared" si="27"/>
        <v>106.94197223211108</v>
      </c>
      <c r="AL15" s="41">
        <f t="shared" si="11"/>
        <v>2</v>
      </c>
      <c r="AM15" s="40">
        <v>4160</v>
      </c>
      <c r="AN15" s="71">
        <f t="shared" si="28"/>
        <v>51.612903225806448</v>
      </c>
      <c r="AO15" s="41">
        <f t="shared" si="12"/>
        <v>26</v>
      </c>
      <c r="AP15" s="40">
        <f t="shared" si="13"/>
        <v>6092.4864668050614</v>
      </c>
      <c r="AQ15" s="71">
        <f t="shared" si="29"/>
        <v>89.450689572824274</v>
      </c>
      <c r="AR15" s="41">
        <f t="shared" si="30"/>
        <v>19</v>
      </c>
      <c r="AT15" s="40">
        <v>340</v>
      </c>
      <c r="AU15" s="71">
        <f t="shared" si="31"/>
        <v>73.275862068965509</v>
      </c>
      <c r="AV15" s="41">
        <f t="shared" si="32"/>
        <v>26</v>
      </c>
      <c r="AW15" s="40">
        <v>306</v>
      </c>
      <c r="AX15" s="71"/>
      <c r="AY15" s="41"/>
      <c r="AZ15" s="40">
        <v>2203</v>
      </c>
      <c r="BA15" s="71">
        <f t="shared" si="33"/>
        <v>98.568232662192386</v>
      </c>
      <c r="BB15" s="41">
        <f t="shared" si="14"/>
        <v>9</v>
      </c>
      <c r="BC15" s="40">
        <v>2425.3000000000002</v>
      </c>
      <c r="BD15" s="71"/>
      <c r="BE15" s="41">
        <f t="shared" si="15"/>
        <v>22</v>
      </c>
      <c r="BF15" s="40">
        <v>607</v>
      </c>
      <c r="BG15" s="71">
        <f t="shared" si="34"/>
        <v>150.24752475247524</v>
      </c>
      <c r="BH15" s="41">
        <f t="shared" si="35"/>
        <v>9</v>
      </c>
      <c r="BI15" s="40">
        <v>830</v>
      </c>
      <c r="BJ15" s="71">
        <f t="shared" si="36"/>
        <v>113.69863013698631</v>
      </c>
      <c r="BK15" s="41">
        <f t="shared" si="37"/>
        <v>14</v>
      </c>
      <c r="BL15" s="40" t="s">
        <v>361</v>
      </c>
      <c r="BM15" s="71"/>
      <c r="BN15" s="41"/>
    </row>
    <row r="16" spans="1:66" ht="15.6" customHeight="1">
      <c r="A16" s="75">
        <v>9811</v>
      </c>
      <c r="B16" s="101" t="s">
        <v>153</v>
      </c>
      <c r="C16" s="34">
        <v>3750</v>
      </c>
      <c r="D16" s="69">
        <f t="shared" si="16"/>
        <v>84.507042253521121</v>
      </c>
      <c r="E16" s="35">
        <f t="shared" si="0"/>
        <v>11</v>
      </c>
      <c r="F16" s="34">
        <v>8542.7275650372758</v>
      </c>
      <c r="G16" s="69">
        <f t="shared" si="17"/>
        <v>72.821742733299573</v>
      </c>
      <c r="H16" s="35">
        <f t="shared" si="1"/>
        <v>13</v>
      </c>
      <c r="I16" s="34">
        <v>7022.2222222222217</v>
      </c>
      <c r="J16" s="69">
        <f t="shared" si="18"/>
        <v>90.804597701149461</v>
      </c>
      <c r="K16" s="35">
        <f t="shared" si="2"/>
        <v>26</v>
      </c>
      <c r="L16" s="34">
        <v>3380.8333333333335</v>
      </c>
      <c r="M16" s="69">
        <f t="shared" si="19"/>
        <v>81.05894105894113</v>
      </c>
      <c r="N16" s="35">
        <f t="shared" si="3"/>
        <v>9</v>
      </c>
      <c r="O16" s="34">
        <v>6666.666666666667</v>
      </c>
      <c r="P16" s="69">
        <f t="shared" si="20"/>
        <v>78.109744190587776</v>
      </c>
      <c r="Q16" s="35">
        <f t="shared" si="4"/>
        <v>24</v>
      </c>
      <c r="R16" s="34">
        <v>5005</v>
      </c>
      <c r="S16" s="69">
        <f t="shared" si="21"/>
        <v>74.239802224969068</v>
      </c>
      <c r="T16" s="35">
        <f t="shared" si="5"/>
        <v>17</v>
      </c>
      <c r="U16" s="34">
        <v>3044.1666666666665</v>
      </c>
      <c r="V16" s="69">
        <f t="shared" si="22"/>
        <v>82.108338952573618</v>
      </c>
      <c r="W16" s="35">
        <f t="shared" si="6"/>
        <v>25</v>
      </c>
      <c r="X16" s="34">
        <v>7255.2083333333339</v>
      </c>
      <c r="Y16" s="69">
        <f t="shared" si="23"/>
        <v>87.941919191919197</v>
      </c>
      <c r="Z16" s="35">
        <f t="shared" si="7"/>
        <v>29</v>
      </c>
      <c r="AA16" s="34">
        <v>7325</v>
      </c>
      <c r="AB16" s="69">
        <f t="shared" si="24"/>
        <v>102.09059233449477</v>
      </c>
      <c r="AC16" s="35">
        <f t="shared" si="8"/>
        <v>10</v>
      </c>
      <c r="AD16" s="34">
        <v>6480</v>
      </c>
      <c r="AE16" s="69">
        <f t="shared" si="25"/>
        <v>117.21435031655116</v>
      </c>
      <c r="AF16" s="35">
        <f t="shared" si="9"/>
        <v>18</v>
      </c>
      <c r="AG16" s="34">
        <v>4500</v>
      </c>
      <c r="AH16" s="69">
        <f t="shared" si="26"/>
        <v>67.164179104477611</v>
      </c>
      <c r="AI16" s="35">
        <f t="shared" si="10"/>
        <v>29</v>
      </c>
      <c r="AJ16" s="34">
        <v>7820</v>
      </c>
      <c r="AK16" s="69">
        <f t="shared" si="27"/>
        <v>111.3563545745817</v>
      </c>
      <c r="AL16" s="35">
        <f t="shared" si="11"/>
        <v>1</v>
      </c>
      <c r="AM16" s="34">
        <v>5960</v>
      </c>
      <c r="AN16" s="69">
        <f t="shared" si="28"/>
        <v>73.945409429280389</v>
      </c>
      <c r="AO16" s="35">
        <f t="shared" si="12"/>
        <v>15</v>
      </c>
      <c r="AP16" s="34">
        <f t="shared" si="13"/>
        <v>5903.9865220968841</v>
      </c>
      <c r="AQ16" s="69">
        <f t="shared" si="29"/>
        <v>86.68310853174107</v>
      </c>
      <c r="AR16" s="35">
        <f t="shared" si="30"/>
        <v>25</v>
      </c>
      <c r="AT16" s="34">
        <v>265</v>
      </c>
      <c r="AU16" s="69">
        <f t="shared" si="31"/>
        <v>57.112068965517238</v>
      </c>
      <c r="AV16" s="35">
        <f t="shared" si="32"/>
        <v>30</v>
      </c>
      <c r="AW16" s="34">
        <v>248</v>
      </c>
      <c r="AX16" s="69"/>
      <c r="AY16" s="35"/>
      <c r="AZ16" s="34">
        <v>1199</v>
      </c>
      <c r="BA16" s="69">
        <f t="shared" si="33"/>
        <v>53.646532438478744</v>
      </c>
      <c r="BB16" s="35">
        <f t="shared" si="14"/>
        <v>29</v>
      </c>
      <c r="BC16" s="34">
        <v>2597.5</v>
      </c>
      <c r="BD16" s="69"/>
      <c r="BE16" s="35">
        <f t="shared" si="15"/>
        <v>18</v>
      </c>
      <c r="BF16" s="34">
        <v>657</v>
      </c>
      <c r="BG16" s="69">
        <f t="shared" si="34"/>
        <v>162.62376237623761</v>
      </c>
      <c r="BH16" s="35">
        <f t="shared" si="35"/>
        <v>8</v>
      </c>
      <c r="BI16" s="34">
        <v>980</v>
      </c>
      <c r="BJ16" s="69">
        <f t="shared" si="36"/>
        <v>134.24657534246575</v>
      </c>
      <c r="BK16" s="35">
        <f t="shared" si="37"/>
        <v>2</v>
      </c>
      <c r="BL16" s="34" t="s">
        <v>361</v>
      </c>
      <c r="BM16" s="69"/>
      <c r="BN16" s="35"/>
    </row>
    <row r="17" spans="1:66" ht="15.6" customHeight="1">
      <c r="A17" s="76">
        <v>9812</v>
      </c>
      <c r="B17" s="109" t="s">
        <v>164</v>
      </c>
      <c r="C17" s="37">
        <v>2505</v>
      </c>
      <c r="D17" s="70">
        <f t="shared" si="16"/>
        <v>56.450704225352112</v>
      </c>
      <c r="E17" s="38">
        <f t="shared" si="0"/>
        <v>30</v>
      </c>
      <c r="F17" s="37">
        <v>7731.0548267639861</v>
      </c>
      <c r="G17" s="70">
        <f t="shared" si="17"/>
        <v>65.902708633221451</v>
      </c>
      <c r="H17" s="38">
        <f t="shared" si="1"/>
        <v>26</v>
      </c>
      <c r="I17" s="37">
        <v>9177.7777777777774</v>
      </c>
      <c r="J17" s="70">
        <f t="shared" si="18"/>
        <v>118.67816091954026</v>
      </c>
      <c r="K17" s="38">
        <f t="shared" si="2"/>
        <v>5</v>
      </c>
      <c r="L17" s="37">
        <v>3243.3333333333335</v>
      </c>
      <c r="M17" s="70">
        <f t="shared" si="19"/>
        <v>77.762237762237817</v>
      </c>
      <c r="N17" s="38">
        <f t="shared" si="3"/>
        <v>15</v>
      </c>
      <c r="O17" s="37">
        <v>7445.8333333333339</v>
      </c>
      <c r="P17" s="70">
        <f t="shared" si="20"/>
        <v>87.238820542862726</v>
      </c>
      <c r="Q17" s="38">
        <f t="shared" si="4"/>
        <v>14</v>
      </c>
      <c r="R17" s="37">
        <v>2868.3333333333335</v>
      </c>
      <c r="S17" s="70">
        <f t="shared" si="21"/>
        <v>42.546353522867719</v>
      </c>
      <c r="T17" s="38">
        <f t="shared" si="5"/>
        <v>30</v>
      </c>
      <c r="U17" s="37">
        <v>2971.666666666667</v>
      </c>
      <c r="V17" s="70">
        <f t="shared" si="22"/>
        <v>80.152843335581039</v>
      </c>
      <c r="W17" s="38">
        <f t="shared" si="6"/>
        <v>27</v>
      </c>
      <c r="X17" s="37">
        <v>9057.2916666666679</v>
      </c>
      <c r="Y17" s="70">
        <f t="shared" si="23"/>
        <v>109.78535353535355</v>
      </c>
      <c r="Z17" s="38">
        <f t="shared" si="7"/>
        <v>19</v>
      </c>
      <c r="AA17" s="37">
        <v>9012.5</v>
      </c>
      <c r="AB17" s="70">
        <f t="shared" si="24"/>
        <v>125.60975609756098</v>
      </c>
      <c r="AC17" s="38">
        <f t="shared" si="8"/>
        <v>2</v>
      </c>
      <c r="AD17" s="37">
        <v>5071.666666666667</v>
      </c>
      <c r="AE17" s="70">
        <f t="shared" si="25"/>
        <v>91.739523665963276</v>
      </c>
      <c r="AF17" s="38">
        <f t="shared" si="9"/>
        <v>29</v>
      </c>
      <c r="AG17" s="37">
        <v>7000</v>
      </c>
      <c r="AH17" s="70">
        <f t="shared" si="26"/>
        <v>104.4776119402985</v>
      </c>
      <c r="AI17" s="38">
        <f t="shared" si="10"/>
        <v>3</v>
      </c>
      <c r="AJ17" s="37">
        <v>6655</v>
      </c>
      <c r="AK17" s="70">
        <f t="shared" si="27"/>
        <v>94.766820932716271</v>
      </c>
      <c r="AL17" s="38">
        <f t="shared" si="11"/>
        <v>12</v>
      </c>
      <c r="AM17" s="37">
        <v>8710</v>
      </c>
      <c r="AN17" s="70">
        <f t="shared" si="28"/>
        <v>108.06451612903226</v>
      </c>
      <c r="AO17" s="38">
        <f t="shared" si="12"/>
        <v>1</v>
      </c>
      <c r="AP17" s="37">
        <f t="shared" si="13"/>
        <v>6265.3428926570587</v>
      </c>
      <c r="AQ17" s="70">
        <f t="shared" si="29"/>
        <v>91.988590407532797</v>
      </c>
      <c r="AR17" s="38">
        <f t="shared" si="30"/>
        <v>15</v>
      </c>
      <c r="AT17" s="37">
        <v>1005</v>
      </c>
      <c r="AU17" s="70">
        <f t="shared" si="31"/>
        <v>216.59482758620689</v>
      </c>
      <c r="AV17" s="38">
        <f t="shared" si="32"/>
        <v>4</v>
      </c>
      <c r="AW17" s="37">
        <v>220</v>
      </c>
      <c r="AX17" s="70"/>
      <c r="AY17" s="38"/>
      <c r="AZ17" s="37">
        <v>2296</v>
      </c>
      <c r="BA17" s="70">
        <f t="shared" si="33"/>
        <v>102.72930648769577</v>
      </c>
      <c r="BB17" s="38">
        <f t="shared" si="14"/>
        <v>7</v>
      </c>
      <c r="BC17" s="37">
        <v>3341.7</v>
      </c>
      <c r="BD17" s="70"/>
      <c r="BE17" s="38">
        <f t="shared" si="15"/>
        <v>2</v>
      </c>
      <c r="BF17" s="37">
        <v>534</v>
      </c>
      <c r="BG17" s="70">
        <f t="shared" si="34"/>
        <v>132.1782178217822</v>
      </c>
      <c r="BH17" s="38">
        <f t="shared" si="35"/>
        <v>22</v>
      </c>
      <c r="BI17" s="37">
        <v>830</v>
      </c>
      <c r="BJ17" s="70">
        <f t="shared" si="36"/>
        <v>113.69863013698631</v>
      </c>
      <c r="BK17" s="38">
        <f t="shared" si="37"/>
        <v>14</v>
      </c>
      <c r="BL17" s="37">
        <v>406.6</v>
      </c>
      <c r="BM17" s="70"/>
      <c r="BN17" s="38"/>
    </row>
    <row r="18" spans="1:66" ht="15.6" customHeight="1">
      <c r="A18" s="76">
        <v>9813</v>
      </c>
      <c r="B18" s="109" t="s">
        <v>167</v>
      </c>
      <c r="C18" s="37">
        <v>3717.5</v>
      </c>
      <c r="D18" s="70">
        <f t="shared" si="16"/>
        <v>83.774647887323937</v>
      </c>
      <c r="E18" s="38">
        <f t="shared" si="0"/>
        <v>12</v>
      </c>
      <c r="F18" s="37">
        <v>8626.819955684703</v>
      </c>
      <c r="G18" s="70">
        <f t="shared" si="17"/>
        <v>73.538581048806407</v>
      </c>
      <c r="H18" s="38">
        <f t="shared" si="1"/>
        <v>11</v>
      </c>
      <c r="I18" s="37">
        <v>9533.3333333333339</v>
      </c>
      <c r="J18" s="70">
        <f t="shared" si="18"/>
        <v>123.27586206896557</v>
      </c>
      <c r="K18" s="38">
        <f t="shared" si="2"/>
        <v>2</v>
      </c>
      <c r="L18" s="37">
        <v>3820</v>
      </c>
      <c r="M18" s="70">
        <f t="shared" si="19"/>
        <v>91.58841158841166</v>
      </c>
      <c r="N18" s="38">
        <f t="shared" si="3"/>
        <v>5</v>
      </c>
      <c r="O18" s="37">
        <v>6189.166666666667</v>
      </c>
      <c r="P18" s="70">
        <f t="shared" si="20"/>
        <v>72.515133762936941</v>
      </c>
      <c r="Q18" s="38">
        <f t="shared" si="4"/>
        <v>28</v>
      </c>
      <c r="R18" s="37">
        <v>3906.666666666667</v>
      </c>
      <c r="S18" s="70">
        <f t="shared" si="21"/>
        <v>57.948084054388119</v>
      </c>
      <c r="T18" s="38">
        <f t="shared" si="5"/>
        <v>25</v>
      </c>
      <c r="U18" s="37">
        <v>4368.3333333333339</v>
      </c>
      <c r="V18" s="70">
        <f t="shared" si="22"/>
        <v>117.82423016408184</v>
      </c>
      <c r="W18" s="38">
        <f t="shared" si="6"/>
        <v>5</v>
      </c>
      <c r="X18" s="37">
        <v>8984.375</v>
      </c>
      <c r="Y18" s="70">
        <f t="shared" si="23"/>
        <v>108.90151515151516</v>
      </c>
      <c r="Z18" s="38">
        <f t="shared" si="7"/>
        <v>20</v>
      </c>
      <c r="AA18" s="37">
        <v>6458.333333333333</v>
      </c>
      <c r="AB18" s="70">
        <f t="shared" si="24"/>
        <v>90.011614401858296</v>
      </c>
      <c r="AC18" s="38">
        <f t="shared" si="8"/>
        <v>20</v>
      </c>
      <c r="AD18" s="37">
        <v>5968.333333333333</v>
      </c>
      <c r="AE18" s="70">
        <f t="shared" si="25"/>
        <v>107.95899909556834</v>
      </c>
      <c r="AF18" s="38">
        <f t="shared" si="9"/>
        <v>21</v>
      </c>
      <c r="AG18" s="37">
        <v>6000</v>
      </c>
      <c r="AH18" s="70">
        <f t="shared" si="26"/>
        <v>89.552238805970148</v>
      </c>
      <c r="AI18" s="38">
        <f t="shared" si="10"/>
        <v>13</v>
      </c>
      <c r="AJ18" s="37">
        <v>5825</v>
      </c>
      <c r="AK18" s="70">
        <f t="shared" si="27"/>
        <v>82.947668209327162</v>
      </c>
      <c r="AL18" s="38">
        <f t="shared" si="11"/>
        <v>25</v>
      </c>
      <c r="AM18" s="37">
        <v>6320</v>
      </c>
      <c r="AN18" s="70">
        <f t="shared" si="28"/>
        <v>78.411910669975185</v>
      </c>
      <c r="AO18" s="38">
        <f t="shared" si="12"/>
        <v>12</v>
      </c>
      <c r="AP18" s="37">
        <f t="shared" si="13"/>
        <v>6132.1432017193374</v>
      </c>
      <c r="AQ18" s="70">
        <f t="shared" si="29"/>
        <v>90.032934983399457</v>
      </c>
      <c r="AR18" s="38">
        <f t="shared" si="30"/>
        <v>18</v>
      </c>
      <c r="AT18" s="37">
        <v>855</v>
      </c>
      <c r="AU18" s="70">
        <f t="shared" si="31"/>
        <v>184.26724137931035</v>
      </c>
      <c r="AV18" s="38">
        <f t="shared" si="32"/>
        <v>6</v>
      </c>
      <c r="AW18" s="37">
        <v>244</v>
      </c>
      <c r="AX18" s="70"/>
      <c r="AY18" s="38"/>
      <c r="AZ18" s="37">
        <v>2062</v>
      </c>
      <c r="BA18" s="70">
        <f t="shared" si="33"/>
        <v>92.259507829977622</v>
      </c>
      <c r="BB18" s="38">
        <f t="shared" si="14"/>
        <v>12</v>
      </c>
      <c r="BC18" s="37">
        <v>3381.9</v>
      </c>
      <c r="BD18" s="70"/>
      <c r="BE18" s="38">
        <f t="shared" si="15"/>
        <v>1</v>
      </c>
      <c r="BF18" s="37">
        <v>594</v>
      </c>
      <c r="BG18" s="70">
        <f t="shared" si="34"/>
        <v>147.02970297029702</v>
      </c>
      <c r="BH18" s="38">
        <f t="shared" si="35"/>
        <v>15</v>
      </c>
      <c r="BI18" s="37">
        <v>790</v>
      </c>
      <c r="BJ18" s="70">
        <f t="shared" si="36"/>
        <v>108.21917808219179</v>
      </c>
      <c r="BK18" s="38">
        <f t="shared" si="37"/>
        <v>19</v>
      </c>
      <c r="BL18" s="37" t="s">
        <v>361</v>
      </c>
      <c r="BM18" s="70"/>
      <c r="BN18" s="38"/>
    </row>
    <row r="19" spans="1:66" ht="15.6" customHeight="1">
      <c r="A19" s="76">
        <v>9814</v>
      </c>
      <c r="B19" s="109" t="s">
        <v>169</v>
      </c>
      <c r="C19" s="37">
        <v>3987.5</v>
      </c>
      <c r="D19" s="70">
        <f t="shared" si="16"/>
        <v>89.859154929577471</v>
      </c>
      <c r="E19" s="38">
        <f t="shared" si="0"/>
        <v>7</v>
      </c>
      <c r="F19" s="37">
        <v>8334.4456408760871</v>
      </c>
      <c r="G19" s="70">
        <f t="shared" si="17"/>
        <v>71.046261473738127</v>
      </c>
      <c r="H19" s="38">
        <f t="shared" si="1"/>
        <v>18</v>
      </c>
      <c r="I19" s="37">
        <v>8711.1111111111113</v>
      </c>
      <c r="J19" s="70">
        <f t="shared" si="18"/>
        <v>112.64367816091958</v>
      </c>
      <c r="K19" s="38">
        <f t="shared" si="2"/>
        <v>11</v>
      </c>
      <c r="L19" s="37">
        <v>3076.666666666667</v>
      </c>
      <c r="M19" s="70">
        <f t="shared" si="19"/>
        <v>73.766233766233825</v>
      </c>
      <c r="N19" s="38">
        <f t="shared" si="3"/>
        <v>22</v>
      </c>
      <c r="O19" s="37">
        <v>6607.5</v>
      </c>
      <c r="P19" s="70">
        <f t="shared" si="20"/>
        <v>77.416520210896309</v>
      </c>
      <c r="Q19" s="38">
        <f t="shared" si="4"/>
        <v>26</v>
      </c>
      <c r="R19" s="37">
        <v>3058.333333333333</v>
      </c>
      <c r="S19" s="70">
        <f t="shared" si="21"/>
        <v>45.364647713226184</v>
      </c>
      <c r="T19" s="38">
        <f t="shared" si="5"/>
        <v>29</v>
      </c>
      <c r="U19" s="37">
        <v>3684.1666666666665</v>
      </c>
      <c r="V19" s="70">
        <f t="shared" si="22"/>
        <v>99.370645088783988</v>
      </c>
      <c r="W19" s="38">
        <f t="shared" si="6"/>
        <v>18</v>
      </c>
      <c r="X19" s="37">
        <v>8083.3333333333339</v>
      </c>
      <c r="Y19" s="70">
        <f t="shared" si="23"/>
        <v>97.979797979797993</v>
      </c>
      <c r="Z19" s="38">
        <f t="shared" si="7"/>
        <v>27</v>
      </c>
      <c r="AA19" s="37">
        <v>5400</v>
      </c>
      <c r="AB19" s="70">
        <f t="shared" si="24"/>
        <v>75.261324041811847</v>
      </c>
      <c r="AC19" s="38">
        <f t="shared" si="8"/>
        <v>26</v>
      </c>
      <c r="AD19" s="37">
        <v>6675</v>
      </c>
      <c r="AE19" s="70">
        <f t="shared" si="25"/>
        <v>120.74163400663255</v>
      </c>
      <c r="AF19" s="38">
        <f t="shared" si="9"/>
        <v>15</v>
      </c>
      <c r="AG19" s="37">
        <v>5500</v>
      </c>
      <c r="AH19" s="70">
        <f t="shared" si="26"/>
        <v>82.089552238805979</v>
      </c>
      <c r="AI19" s="38">
        <f t="shared" si="10"/>
        <v>22</v>
      </c>
      <c r="AJ19" s="37">
        <v>7130</v>
      </c>
      <c r="AK19" s="70">
        <f t="shared" si="27"/>
        <v>101.53079387682449</v>
      </c>
      <c r="AL19" s="38">
        <f t="shared" si="11"/>
        <v>6</v>
      </c>
      <c r="AM19" s="37">
        <v>5820</v>
      </c>
      <c r="AN19" s="70">
        <f t="shared" si="28"/>
        <v>72.208436724565757</v>
      </c>
      <c r="AO19" s="38">
        <f t="shared" si="12"/>
        <v>17</v>
      </c>
      <c r="AP19" s="37">
        <f t="shared" si="13"/>
        <v>5851.3889809220918</v>
      </c>
      <c r="AQ19" s="70">
        <f t="shared" si="29"/>
        <v>85.910864497461333</v>
      </c>
      <c r="AR19" s="38">
        <f t="shared" si="30"/>
        <v>29</v>
      </c>
      <c r="AT19" s="37">
        <v>360</v>
      </c>
      <c r="AU19" s="70">
        <f t="shared" si="31"/>
        <v>77.58620689655173</v>
      </c>
      <c r="AV19" s="38">
        <f t="shared" si="32"/>
        <v>24</v>
      </c>
      <c r="AW19" s="37">
        <v>308</v>
      </c>
      <c r="AX19" s="70"/>
      <c r="AY19" s="38"/>
      <c r="AZ19" s="37">
        <v>1895</v>
      </c>
      <c r="BA19" s="70">
        <f t="shared" si="33"/>
        <v>84.787472035794181</v>
      </c>
      <c r="BB19" s="38">
        <f t="shared" si="14"/>
        <v>17</v>
      </c>
      <c r="BC19" s="37">
        <v>2700.9</v>
      </c>
      <c r="BD19" s="70"/>
      <c r="BE19" s="38">
        <f t="shared" si="15"/>
        <v>15</v>
      </c>
      <c r="BF19" s="37">
        <v>553</v>
      </c>
      <c r="BG19" s="70">
        <f t="shared" si="34"/>
        <v>136.88118811881191</v>
      </c>
      <c r="BH19" s="38">
        <f t="shared" si="35"/>
        <v>19</v>
      </c>
      <c r="BI19" s="37">
        <v>755</v>
      </c>
      <c r="BJ19" s="70">
        <f t="shared" si="36"/>
        <v>103.42465753424656</v>
      </c>
      <c r="BK19" s="38">
        <f t="shared" si="37"/>
        <v>24</v>
      </c>
      <c r="BL19" s="37" t="s">
        <v>361</v>
      </c>
      <c r="BM19" s="70"/>
      <c r="BN19" s="38"/>
    </row>
    <row r="20" spans="1:66" ht="15.6" customHeight="1">
      <c r="A20" s="76">
        <v>9815</v>
      </c>
      <c r="B20" s="109" t="s">
        <v>171</v>
      </c>
      <c r="C20" s="37">
        <v>3575</v>
      </c>
      <c r="D20" s="70">
        <f t="shared" si="16"/>
        <v>80.563380281690144</v>
      </c>
      <c r="E20" s="38">
        <f t="shared" si="0"/>
        <v>14</v>
      </c>
      <c r="F20" s="37">
        <v>8452.3859724447793</v>
      </c>
      <c r="G20" s="70">
        <f t="shared" si="17"/>
        <v>72.051633635964848</v>
      </c>
      <c r="H20" s="38">
        <f t="shared" si="1"/>
        <v>15</v>
      </c>
      <c r="I20" s="37">
        <v>9488.8888888888887</v>
      </c>
      <c r="J20" s="70">
        <f t="shared" si="18"/>
        <v>122.7011494252874</v>
      </c>
      <c r="K20" s="38">
        <f t="shared" si="2"/>
        <v>3</v>
      </c>
      <c r="L20" s="37">
        <v>3261.6666666666665</v>
      </c>
      <c r="M20" s="70">
        <f t="shared" si="19"/>
        <v>78.201798201798255</v>
      </c>
      <c r="N20" s="38">
        <f t="shared" si="3"/>
        <v>14</v>
      </c>
      <c r="O20" s="37">
        <v>8605</v>
      </c>
      <c r="P20" s="70">
        <f t="shared" si="20"/>
        <v>100.82015231400116</v>
      </c>
      <c r="Q20" s="38">
        <f t="shared" si="4"/>
        <v>8</v>
      </c>
      <c r="R20" s="37">
        <v>4908.3333333333339</v>
      </c>
      <c r="S20" s="70">
        <f t="shared" si="21"/>
        <v>72.80593325092704</v>
      </c>
      <c r="T20" s="38">
        <f t="shared" si="5"/>
        <v>18</v>
      </c>
      <c r="U20" s="37">
        <v>3875</v>
      </c>
      <c r="V20" s="70">
        <f t="shared" si="22"/>
        <v>104.51786918408632</v>
      </c>
      <c r="W20" s="38">
        <f t="shared" si="6"/>
        <v>13</v>
      </c>
      <c r="X20" s="37">
        <v>10135.416666666668</v>
      </c>
      <c r="Y20" s="70">
        <f t="shared" si="23"/>
        <v>122.85353535353536</v>
      </c>
      <c r="Z20" s="38">
        <f t="shared" si="7"/>
        <v>5</v>
      </c>
      <c r="AA20" s="37">
        <v>8008.333333333333</v>
      </c>
      <c r="AB20" s="70">
        <f t="shared" si="24"/>
        <v>111.61440185830429</v>
      </c>
      <c r="AC20" s="38">
        <f t="shared" si="8"/>
        <v>6</v>
      </c>
      <c r="AD20" s="37">
        <v>6000</v>
      </c>
      <c r="AE20" s="70">
        <f t="shared" si="25"/>
        <v>108.53180584865849</v>
      </c>
      <c r="AF20" s="38">
        <f t="shared" si="9"/>
        <v>20</v>
      </c>
      <c r="AG20" s="37">
        <v>6000</v>
      </c>
      <c r="AH20" s="70">
        <f t="shared" si="26"/>
        <v>89.552238805970148</v>
      </c>
      <c r="AI20" s="38">
        <f t="shared" si="10"/>
        <v>13</v>
      </c>
      <c r="AJ20" s="37">
        <v>6635</v>
      </c>
      <c r="AK20" s="70">
        <f t="shared" si="27"/>
        <v>94.482022071911715</v>
      </c>
      <c r="AL20" s="38">
        <f t="shared" si="11"/>
        <v>13</v>
      </c>
      <c r="AM20" s="37">
        <v>7340</v>
      </c>
      <c r="AN20" s="70">
        <f t="shared" si="28"/>
        <v>91.066997518610421</v>
      </c>
      <c r="AO20" s="38">
        <f t="shared" si="12"/>
        <v>5</v>
      </c>
      <c r="AP20" s="37">
        <f t="shared" si="13"/>
        <v>6637.3096047179733</v>
      </c>
      <c r="AQ20" s="70">
        <f t="shared" si="29"/>
        <v>97.449854716164637</v>
      </c>
      <c r="AR20" s="38">
        <f t="shared" si="30"/>
        <v>5</v>
      </c>
      <c r="AT20" s="37">
        <v>1650</v>
      </c>
      <c r="AU20" s="70">
        <f t="shared" si="31"/>
        <v>355.60344827586204</v>
      </c>
      <c r="AV20" s="38">
        <f t="shared" si="32"/>
        <v>1</v>
      </c>
      <c r="AW20" s="37">
        <v>175</v>
      </c>
      <c r="AX20" s="70"/>
      <c r="AY20" s="38"/>
      <c r="AZ20" s="37">
        <v>1754</v>
      </c>
      <c r="BA20" s="70">
        <f t="shared" si="33"/>
        <v>78.478747203579417</v>
      </c>
      <c r="BB20" s="38">
        <f t="shared" si="14"/>
        <v>18</v>
      </c>
      <c r="BC20" s="37">
        <v>3128.1</v>
      </c>
      <c r="BD20" s="70"/>
      <c r="BE20" s="38">
        <f t="shared" si="15"/>
        <v>6</v>
      </c>
      <c r="BF20" s="37">
        <v>607</v>
      </c>
      <c r="BG20" s="70">
        <f t="shared" si="34"/>
        <v>150.24752475247524</v>
      </c>
      <c r="BH20" s="38">
        <f t="shared" si="35"/>
        <v>9</v>
      </c>
      <c r="BI20" s="37">
        <v>775</v>
      </c>
      <c r="BJ20" s="70">
        <f t="shared" si="36"/>
        <v>106.16438356164383</v>
      </c>
      <c r="BK20" s="38">
        <f t="shared" si="37"/>
        <v>22</v>
      </c>
      <c r="BL20" s="37">
        <v>281.3</v>
      </c>
      <c r="BM20" s="70"/>
      <c r="BN20" s="38"/>
    </row>
    <row r="21" spans="1:66" ht="15.6" customHeight="1">
      <c r="A21" s="76">
        <v>9816</v>
      </c>
      <c r="B21" s="109" t="s">
        <v>173</v>
      </c>
      <c r="C21" s="37">
        <v>3162.5</v>
      </c>
      <c r="D21" s="70">
        <f t="shared" si="16"/>
        <v>71.267605633802816</v>
      </c>
      <c r="E21" s="38">
        <f t="shared" si="0"/>
        <v>22</v>
      </c>
      <c r="F21" s="37">
        <v>7486.5539872267673</v>
      </c>
      <c r="G21" s="70">
        <f t="shared" si="17"/>
        <v>63.818482360136805</v>
      </c>
      <c r="H21" s="38">
        <f t="shared" si="1"/>
        <v>27</v>
      </c>
      <c r="I21" s="37">
        <v>6422.2222222222217</v>
      </c>
      <c r="J21" s="70">
        <f t="shared" si="18"/>
        <v>83.045977011494273</v>
      </c>
      <c r="K21" s="38">
        <f t="shared" si="2"/>
        <v>29</v>
      </c>
      <c r="L21" s="37">
        <v>3307.5</v>
      </c>
      <c r="M21" s="70">
        <f t="shared" si="19"/>
        <v>79.300699300699364</v>
      </c>
      <c r="N21" s="38">
        <f t="shared" si="3"/>
        <v>12</v>
      </c>
      <c r="O21" s="37">
        <v>7280.833333333333</v>
      </c>
      <c r="P21" s="70">
        <f t="shared" si="20"/>
        <v>85.305604374145673</v>
      </c>
      <c r="Q21" s="38">
        <f t="shared" si="4"/>
        <v>17</v>
      </c>
      <c r="R21" s="37">
        <v>4358.3333333333339</v>
      </c>
      <c r="S21" s="70">
        <f t="shared" si="21"/>
        <v>64.64771322620517</v>
      </c>
      <c r="T21" s="38">
        <f t="shared" si="5"/>
        <v>20</v>
      </c>
      <c r="U21" s="37">
        <v>2778.3333333333335</v>
      </c>
      <c r="V21" s="70">
        <f t="shared" si="22"/>
        <v>74.938188356934148</v>
      </c>
      <c r="W21" s="38">
        <f t="shared" si="6"/>
        <v>30</v>
      </c>
      <c r="X21" s="37">
        <v>9687.5</v>
      </c>
      <c r="Y21" s="70">
        <f t="shared" si="23"/>
        <v>117.42424242424244</v>
      </c>
      <c r="Z21" s="38">
        <f t="shared" si="7"/>
        <v>9</v>
      </c>
      <c r="AA21" s="37">
        <v>7941.666666666667</v>
      </c>
      <c r="AB21" s="70">
        <f t="shared" si="24"/>
        <v>110.68524970963995</v>
      </c>
      <c r="AC21" s="38">
        <f t="shared" si="8"/>
        <v>8</v>
      </c>
      <c r="AD21" s="37">
        <v>6091.666666666667</v>
      </c>
      <c r="AE21" s="70">
        <f t="shared" si="25"/>
        <v>110.18993066023522</v>
      </c>
      <c r="AF21" s="38">
        <f t="shared" si="9"/>
        <v>19</v>
      </c>
      <c r="AG21" s="37">
        <v>6500</v>
      </c>
      <c r="AH21" s="70">
        <f t="shared" si="26"/>
        <v>97.014925373134332</v>
      </c>
      <c r="AI21" s="38">
        <f t="shared" si="10"/>
        <v>6</v>
      </c>
      <c r="AJ21" s="37">
        <v>5330</v>
      </c>
      <c r="AK21" s="70">
        <f t="shared" si="27"/>
        <v>75.898896404414387</v>
      </c>
      <c r="AL21" s="38">
        <f t="shared" si="11"/>
        <v>28</v>
      </c>
      <c r="AM21" s="37">
        <v>6220</v>
      </c>
      <c r="AN21" s="70">
        <f t="shared" si="28"/>
        <v>77.1712158808933</v>
      </c>
      <c r="AO21" s="38">
        <f t="shared" si="12"/>
        <v>13</v>
      </c>
      <c r="AP21" s="37">
        <f t="shared" si="13"/>
        <v>5889.7776571371014</v>
      </c>
      <c r="AQ21" s="70">
        <f t="shared" si="29"/>
        <v>86.474492103026009</v>
      </c>
      <c r="AR21" s="38">
        <f t="shared" si="30"/>
        <v>27</v>
      </c>
      <c r="AT21" s="37">
        <v>610</v>
      </c>
      <c r="AU21" s="70">
        <f t="shared" si="31"/>
        <v>131.4655172413793</v>
      </c>
      <c r="AV21" s="38">
        <f t="shared" si="32"/>
        <v>14</v>
      </c>
      <c r="AW21" s="37">
        <v>287</v>
      </c>
      <c r="AX21" s="70"/>
      <c r="AY21" s="38"/>
      <c r="AZ21" s="37">
        <v>2005</v>
      </c>
      <c r="BA21" s="70">
        <f t="shared" si="33"/>
        <v>89.709172259507824</v>
      </c>
      <c r="BB21" s="38">
        <f t="shared" si="14"/>
        <v>15</v>
      </c>
      <c r="BC21" s="37">
        <v>2548.3000000000002</v>
      </c>
      <c r="BD21" s="70"/>
      <c r="BE21" s="38">
        <f t="shared" si="15"/>
        <v>19</v>
      </c>
      <c r="BF21" s="37">
        <v>461</v>
      </c>
      <c r="BG21" s="70">
        <f t="shared" si="34"/>
        <v>114.1089108910891</v>
      </c>
      <c r="BH21" s="38">
        <f t="shared" si="35"/>
        <v>26</v>
      </c>
      <c r="BI21" s="37">
        <v>990</v>
      </c>
      <c r="BJ21" s="70">
        <f t="shared" si="36"/>
        <v>135.61643835616439</v>
      </c>
      <c r="BK21" s="38">
        <f t="shared" si="37"/>
        <v>1</v>
      </c>
      <c r="BL21" s="37">
        <v>363.45</v>
      </c>
      <c r="BM21" s="70"/>
      <c r="BN21" s="38"/>
    </row>
    <row r="22" spans="1:66" ht="15.6" customHeight="1">
      <c r="A22" s="76">
        <v>9817</v>
      </c>
      <c r="B22" s="109" t="s">
        <v>175</v>
      </c>
      <c r="C22" s="37">
        <v>2720</v>
      </c>
      <c r="D22" s="70">
        <f t="shared" si="16"/>
        <v>61.295774647887328</v>
      </c>
      <c r="E22" s="38">
        <f t="shared" si="0"/>
        <v>28</v>
      </c>
      <c r="F22" s="37">
        <v>9325.0063252804212</v>
      </c>
      <c r="G22" s="70">
        <f t="shared" si="17"/>
        <v>79.490210408342705</v>
      </c>
      <c r="H22" s="38">
        <f t="shared" si="1"/>
        <v>3</v>
      </c>
      <c r="I22" s="37">
        <v>10000</v>
      </c>
      <c r="J22" s="70">
        <f t="shared" si="18"/>
        <v>129.31034482758625</v>
      </c>
      <c r="K22" s="38">
        <f t="shared" si="2"/>
        <v>1</v>
      </c>
      <c r="L22" s="37">
        <v>3191.6666666666665</v>
      </c>
      <c r="M22" s="70">
        <f t="shared" si="19"/>
        <v>76.523476523476575</v>
      </c>
      <c r="N22" s="38">
        <f t="shared" si="3"/>
        <v>16</v>
      </c>
      <c r="O22" s="37">
        <v>8695</v>
      </c>
      <c r="P22" s="70">
        <f t="shared" si="20"/>
        <v>101.87463386057412</v>
      </c>
      <c r="Q22" s="38">
        <f t="shared" si="4"/>
        <v>6</v>
      </c>
      <c r="R22" s="37">
        <v>7143.333333333333</v>
      </c>
      <c r="S22" s="70">
        <f t="shared" si="21"/>
        <v>105.9579728059332</v>
      </c>
      <c r="T22" s="38">
        <f t="shared" si="5"/>
        <v>5</v>
      </c>
      <c r="U22" s="37">
        <v>4628.3333333333339</v>
      </c>
      <c r="V22" s="70">
        <f t="shared" si="22"/>
        <v>124.83704203191731</v>
      </c>
      <c r="W22" s="38">
        <f t="shared" si="6"/>
        <v>1</v>
      </c>
      <c r="X22" s="37">
        <v>10380.208333333336</v>
      </c>
      <c r="Y22" s="70">
        <f t="shared" si="23"/>
        <v>125.8207070707071</v>
      </c>
      <c r="Z22" s="38">
        <f t="shared" si="7"/>
        <v>4</v>
      </c>
      <c r="AA22" s="37">
        <v>8483.3333333333321</v>
      </c>
      <c r="AB22" s="70">
        <f t="shared" si="24"/>
        <v>118.23461091753774</v>
      </c>
      <c r="AC22" s="38">
        <f t="shared" si="8"/>
        <v>5</v>
      </c>
      <c r="AD22" s="37">
        <v>7128.333333333333</v>
      </c>
      <c r="AE22" s="70">
        <f t="shared" si="25"/>
        <v>128.94181489297566</v>
      </c>
      <c r="AF22" s="38">
        <f t="shared" si="9"/>
        <v>13</v>
      </c>
      <c r="AG22" s="37">
        <v>7100</v>
      </c>
      <c r="AH22" s="70">
        <f t="shared" si="26"/>
        <v>105.97014925373134</v>
      </c>
      <c r="AI22" s="38">
        <f t="shared" si="10"/>
        <v>1</v>
      </c>
      <c r="AJ22" s="37">
        <v>7070</v>
      </c>
      <c r="AK22" s="70">
        <f t="shared" si="27"/>
        <v>100.67639729441082</v>
      </c>
      <c r="AL22" s="38">
        <f t="shared" si="11"/>
        <v>7</v>
      </c>
      <c r="AM22" s="37">
        <v>6380</v>
      </c>
      <c r="AN22" s="70">
        <f t="shared" si="28"/>
        <v>79.156327543424325</v>
      </c>
      <c r="AO22" s="38">
        <f t="shared" si="12"/>
        <v>11</v>
      </c>
      <c r="AP22" s="37">
        <f t="shared" si="13"/>
        <v>7095.785742970289</v>
      </c>
      <c r="AQ22" s="70">
        <f t="shared" si="29"/>
        <v>104.18126182602099</v>
      </c>
      <c r="AR22" s="38">
        <f t="shared" si="30"/>
        <v>1</v>
      </c>
      <c r="AT22" s="37">
        <v>300</v>
      </c>
      <c r="AU22" s="70">
        <f t="shared" si="31"/>
        <v>64.65517241379311</v>
      </c>
      <c r="AV22" s="38">
        <f t="shared" si="32"/>
        <v>28</v>
      </c>
      <c r="AW22" s="37">
        <v>231</v>
      </c>
      <c r="AX22" s="70"/>
      <c r="AY22" s="38"/>
      <c r="AZ22" s="37">
        <v>2823</v>
      </c>
      <c r="BA22" s="70">
        <f t="shared" si="33"/>
        <v>126.30872483221476</v>
      </c>
      <c r="BB22" s="38">
        <f t="shared" si="14"/>
        <v>2</v>
      </c>
      <c r="BC22" s="37">
        <v>2834.1</v>
      </c>
      <c r="BD22" s="70"/>
      <c r="BE22" s="38">
        <f t="shared" si="15"/>
        <v>11</v>
      </c>
      <c r="BF22" s="37">
        <v>706</v>
      </c>
      <c r="BG22" s="70">
        <f t="shared" si="34"/>
        <v>174.75247524752476</v>
      </c>
      <c r="BH22" s="38">
        <f t="shared" si="35"/>
        <v>3</v>
      </c>
      <c r="BI22" s="37">
        <v>685</v>
      </c>
      <c r="BJ22" s="70">
        <f t="shared" si="36"/>
        <v>93.835616438356169</v>
      </c>
      <c r="BK22" s="38">
        <f t="shared" si="37"/>
        <v>28</v>
      </c>
      <c r="BL22" s="37" t="s">
        <v>361</v>
      </c>
      <c r="BM22" s="70"/>
      <c r="BN22" s="38"/>
    </row>
    <row r="23" spans="1:66" ht="15.6" customHeight="1">
      <c r="A23" s="76">
        <v>9818</v>
      </c>
      <c r="B23" s="109" t="s">
        <v>178</v>
      </c>
      <c r="C23" s="37">
        <v>3072.5</v>
      </c>
      <c r="D23" s="70">
        <f t="shared" si="16"/>
        <v>69.239436619718305</v>
      </c>
      <c r="E23" s="38">
        <f t="shared" si="0"/>
        <v>25</v>
      </c>
      <c r="F23" s="37">
        <v>8990.2584292348074</v>
      </c>
      <c r="G23" s="70">
        <f t="shared" si="17"/>
        <v>76.636680902600972</v>
      </c>
      <c r="H23" s="38">
        <f t="shared" si="1"/>
        <v>7</v>
      </c>
      <c r="I23" s="37">
        <v>9400</v>
      </c>
      <c r="J23" s="70">
        <f t="shared" si="18"/>
        <v>121.55172413793107</v>
      </c>
      <c r="K23" s="38">
        <f t="shared" si="2"/>
        <v>4</v>
      </c>
      <c r="L23" s="37">
        <v>3953.3333333333335</v>
      </c>
      <c r="M23" s="70">
        <f t="shared" si="19"/>
        <v>94.785214785214862</v>
      </c>
      <c r="N23" s="38">
        <f t="shared" si="3"/>
        <v>4</v>
      </c>
      <c r="O23" s="37">
        <v>8397.5</v>
      </c>
      <c r="P23" s="70">
        <f t="shared" si="20"/>
        <v>98.388986526069118</v>
      </c>
      <c r="Q23" s="38">
        <f t="shared" si="4"/>
        <v>10</v>
      </c>
      <c r="R23" s="37">
        <v>5700</v>
      </c>
      <c r="S23" s="70">
        <f t="shared" si="21"/>
        <v>84.548825710753988</v>
      </c>
      <c r="T23" s="38">
        <f t="shared" si="5"/>
        <v>10</v>
      </c>
      <c r="U23" s="37">
        <v>3496.666666666667</v>
      </c>
      <c r="V23" s="70">
        <f t="shared" si="22"/>
        <v>94.313328837941128</v>
      </c>
      <c r="W23" s="38">
        <f t="shared" si="6"/>
        <v>20</v>
      </c>
      <c r="X23" s="37">
        <v>11463.541666666668</v>
      </c>
      <c r="Y23" s="70">
        <f t="shared" si="23"/>
        <v>138.95202020202021</v>
      </c>
      <c r="Z23" s="38">
        <f t="shared" si="7"/>
        <v>1</v>
      </c>
      <c r="AA23" s="37">
        <v>8975</v>
      </c>
      <c r="AB23" s="70">
        <f t="shared" si="24"/>
        <v>125.08710801393728</v>
      </c>
      <c r="AC23" s="38">
        <f t="shared" si="8"/>
        <v>3</v>
      </c>
      <c r="AD23" s="37">
        <v>7145</v>
      </c>
      <c r="AE23" s="70">
        <f t="shared" si="25"/>
        <v>129.24329213144415</v>
      </c>
      <c r="AF23" s="38">
        <f t="shared" si="9"/>
        <v>11</v>
      </c>
      <c r="AG23" s="37">
        <v>7100</v>
      </c>
      <c r="AH23" s="70">
        <f t="shared" si="26"/>
        <v>105.97014925373134</v>
      </c>
      <c r="AI23" s="38">
        <f t="shared" si="10"/>
        <v>1</v>
      </c>
      <c r="AJ23" s="37">
        <v>6490</v>
      </c>
      <c r="AK23" s="70">
        <f t="shared" si="27"/>
        <v>92.41723033107867</v>
      </c>
      <c r="AL23" s="38">
        <f t="shared" si="11"/>
        <v>19</v>
      </c>
      <c r="AM23" s="37">
        <v>7120</v>
      </c>
      <c r="AN23" s="70">
        <f t="shared" si="28"/>
        <v>88.33746898263027</v>
      </c>
      <c r="AO23" s="38">
        <f t="shared" si="12"/>
        <v>7</v>
      </c>
      <c r="AP23" s="37">
        <f t="shared" si="13"/>
        <v>7023.369238146267</v>
      </c>
      <c r="AQ23" s="70">
        <f t="shared" si="29"/>
        <v>103.11803315440122</v>
      </c>
      <c r="AR23" s="38">
        <f t="shared" si="30"/>
        <v>2</v>
      </c>
      <c r="AT23" s="37">
        <v>575</v>
      </c>
      <c r="AU23" s="70">
        <f t="shared" si="31"/>
        <v>123.92241379310344</v>
      </c>
      <c r="AV23" s="38">
        <f t="shared" si="32"/>
        <v>17</v>
      </c>
      <c r="AW23" s="37">
        <v>236</v>
      </c>
      <c r="AX23" s="70"/>
      <c r="AY23" s="38"/>
      <c r="AZ23" s="37">
        <v>2192</v>
      </c>
      <c r="BA23" s="70">
        <f t="shared" si="33"/>
        <v>98.076062639821032</v>
      </c>
      <c r="BB23" s="38">
        <f t="shared" si="14"/>
        <v>10</v>
      </c>
      <c r="BC23" s="37">
        <v>2354.3000000000002</v>
      </c>
      <c r="BD23" s="70"/>
      <c r="BE23" s="38">
        <f t="shared" si="15"/>
        <v>25</v>
      </c>
      <c r="BF23" s="37">
        <v>689</v>
      </c>
      <c r="BG23" s="70">
        <f t="shared" si="34"/>
        <v>170.54455445544554</v>
      </c>
      <c r="BH23" s="38">
        <f t="shared" si="35"/>
        <v>5</v>
      </c>
      <c r="BI23" s="37">
        <v>905</v>
      </c>
      <c r="BJ23" s="70">
        <f t="shared" si="36"/>
        <v>123.97260273972603</v>
      </c>
      <c r="BK23" s="38">
        <f t="shared" si="37"/>
        <v>5</v>
      </c>
      <c r="BL23" s="37">
        <v>382.95000000000005</v>
      </c>
      <c r="BM23" s="70"/>
      <c r="BN23" s="38"/>
    </row>
    <row r="24" spans="1:66" ht="15.6" customHeight="1">
      <c r="A24" s="76">
        <v>9819</v>
      </c>
      <c r="B24" s="109" t="s">
        <v>181</v>
      </c>
      <c r="C24" s="37">
        <v>2920</v>
      </c>
      <c r="D24" s="70">
        <f t="shared" si="16"/>
        <v>65.802816901408448</v>
      </c>
      <c r="E24" s="38">
        <f t="shared" si="0"/>
        <v>27</v>
      </c>
      <c r="F24" s="37">
        <v>7265.5716903449384</v>
      </c>
      <c r="G24" s="70">
        <f t="shared" si="17"/>
        <v>61.934737871081225</v>
      </c>
      <c r="H24" s="38">
        <f t="shared" si="1"/>
        <v>28</v>
      </c>
      <c r="I24" s="37">
        <v>8888.8888888888887</v>
      </c>
      <c r="J24" s="70">
        <f t="shared" si="18"/>
        <v>114.94252873563222</v>
      </c>
      <c r="K24" s="38">
        <f t="shared" si="2"/>
        <v>9</v>
      </c>
      <c r="L24" s="37">
        <v>3350</v>
      </c>
      <c r="M24" s="70">
        <f t="shared" si="19"/>
        <v>80.319680319680373</v>
      </c>
      <c r="N24" s="38">
        <f t="shared" si="3"/>
        <v>11</v>
      </c>
      <c r="O24" s="37">
        <v>7412.5</v>
      </c>
      <c r="P24" s="70">
        <f t="shared" si="20"/>
        <v>86.84827182190979</v>
      </c>
      <c r="Q24" s="38">
        <f t="shared" si="4"/>
        <v>15</v>
      </c>
      <c r="R24" s="37">
        <v>5831.6666666666661</v>
      </c>
      <c r="S24" s="70">
        <f t="shared" si="21"/>
        <v>86.501854140914659</v>
      </c>
      <c r="T24" s="38">
        <f t="shared" si="5"/>
        <v>9</v>
      </c>
      <c r="U24" s="37">
        <v>3315</v>
      </c>
      <c r="V24" s="70">
        <f t="shared" si="22"/>
        <v>89.413351314902229</v>
      </c>
      <c r="W24" s="38">
        <f t="shared" si="6"/>
        <v>23</v>
      </c>
      <c r="X24" s="37">
        <v>10505.208333333336</v>
      </c>
      <c r="Y24" s="70">
        <f t="shared" si="23"/>
        <v>127.3358585858586</v>
      </c>
      <c r="Z24" s="38">
        <f t="shared" si="7"/>
        <v>2</v>
      </c>
      <c r="AA24" s="37">
        <v>8945.8333333333321</v>
      </c>
      <c r="AB24" s="70">
        <f t="shared" si="24"/>
        <v>124.68060394889662</v>
      </c>
      <c r="AC24" s="38">
        <f t="shared" si="8"/>
        <v>4</v>
      </c>
      <c r="AD24" s="37">
        <v>5233.333333333333</v>
      </c>
      <c r="AE24" s="70">
        <f t="shared" si="25"/>
        <v>94.663852879107665</v>
      </c>
      <c r="AF24" s="38">
        <f t="shared" si="9"/>
        <v>28</v>
      </c>
      <c r="AG24" s="37">
        <v>6000</v>
      </c>
      <c r="AH24" s="70">
        <f t="shared" si="26"/>
        <v>89.552238805970148</v>
      </c>
      <c r="AI24" s="38">
        <f t="shared" si="10"/>
        <v>13</v>
      </c>
      <c r="AJ24" s="37">
        <v>6275</v>
      </c>
      <c r="AK24" s="70">
        <f t="shared" si="27"/>
        <v>89.355642577429691</v>
      </c>
      <c r="AL24" s="38">
        <f t="shared" si="11"/>
        <v>23</v>
      </c>
      <c r="AM24" s="37">
        <v>6780</v>
      </c>
      <c r="AN24" s="70">
        <f t="shared" si="28"/>
        <v>84.119106699751853</v>
      </c>
      <c r="AO24" s="38">
        <f t="shared" si="12"/>
        <v>9</v>
      </c>
      <c r="AP24" s="37">
        <f t="shared" si="13"/>
        <v>6363.3078650692678</v>
      </c>
      <c r="AQ24" s="70">
        <f t="shared" si="29"/>
        <v>93.426925048733921</v>
      </c>
      <c r="AR24" s="38">
        <f t="shared" si="30"/>
        <v>12</v>
      </c>
      <c r="AT24" s="37">
        <v>361</v>
      </c>
      <c r="AU24" s="70">
        <f t="shared" si="31"/>
        <v>77.801724137931032</v>
      </c>
      <c r="AV24" s="38">
        <f t="shared" si="32"/>
        <v>23</v>
      </c>
      <c r="AW24" s="37">
        <v>156</v>
      </c>
      <c r="AX24" s="70"/>
      <c r="AY24" s="38"/>
      <c r="AZ24" s="37">
        <v>1508</v>
      </c>
      <c r="BA24" s="70">
        <f t="shared" si="33"/>
        <v>67.472035794183455</v>
      </c>
      <c r="BB24" s="38">
        <f t="shared" si="14"/>
        <v>26</v>
      </c>
      <c r="BC24" s="37">
        <v>2668.1</v>
      </c>
      <c r="BD24" s="70"/>
      <c r="BE24" s="38">
        <f t="shared" si="15"/>
        <v>16</v>
      </c>
      <c r="BF24" s="37">
        <v>597</v>
      </c>
      <c r="BG24" s="70">
        <f t="shared" si="34"/>
        <v>147.77227722772278</v>
      </c>
      <c r="BH24" s="38">
        <f t="shared" si="35"/>
        <v>13</v>
      </c>
      <c r="BI24" s="37">
        <v>870</v>
      </c>
      <c r="BJ24" s="70">
        <f t="shared" si="36"/>
        <v>119.17808219178083</v>
      </c>
      <c r="BK24" s="38">
        <f t="shared" si="37"/>
        <v>9</v>
      </c>
      <c r="BL24" s="37">
        <v>371.1</v>
      </c>
      <c r="BM24" s="70"/>
      <c r="BN24" s="38"/>
    </row>
    <row r="25" spans="1:66" ht="15.6" customHeight="1">
      <c r="A25" s="77">
        <v>9820</v>
      </c>
      <c r="B25" s="116" t="s">
        <v>184</v>
      </c>
      <c r="C25" s="40">
        <v>3502.5</v>
      </c>
      <c r="D25" s="71">
        <f t="shared" si="16"/>
        <v>78.929577464788736</v>
      </c>
      <c r="E25" s="41">
        <f t="shared" si="0"/>
        <v>16</v>
      </c>
      <c r="F25" s="40">
        <v>7868.8117673216848</v>
      </c>
      <c r="G25" s="71">
        <f t="shared" si="17"/>
        <v>67.07700576591661</v>
      </c>
      <c r="H25" s="41">
        <f t="shared" si="1"/>
        <v>23</v>
      </c>
      <c r="I25" s="40">
        <v>8355.5555555555547</v>
      </c>
      <c r="J25" s="71">
        <f t="shared" si="18"/>
        <v>108.04597701149427</v>
      </c>
      <c r="K25" s="41">
        <f t="shared" si="2"/>
        <v>14</v>
      </c>
      <c r="L25" s="40">
        <v>3970</v>
      </c>
      <c r="M25" s="71">
        <f t="shared" si="19"/>
        <v>95.18481518481525</v>
      </c>
      <c r="N25" s="41">
        <f t="shared" si="3"/>
        <v>3</v>
      </c>
      <c r="O25" s="40">
        <v>8096.6666666666661</v>
      </c>
      <c r="P25" s="71">
        <f t="shared" si="20"/>
        <v>94.864284319468851</v>
      </c>
      <c r="Q25" s="41">
        <f t="shared" si="4"/>
        <v>13</v>
      </c>
      <c r="R25" s="40">
        <v>5211.666666666667</v>
      </c>
      <c r="S25" s="71">
        <f t="shared" si="21"/>
        <v>77.305315203955473</v>
      </c>
      <c r="T25" s="41">
        <f t="shared" si="5"/>
        <v>14</v>
      </c>
      <c r="U25" s="40">
        <v>4428.333333333333</v>
      </c>
      <c r="V25" s="71">
        <f t="shared" si="22"/>
        <v>119.44257136435152</v>
      </c>
      <c r="W25" s="41">
        <f t="shared" si="6"/>
        <v>4</v>
      </c>
      <c r="X25" s="40">
        <v>9791.6666666666679</v>
      </c>
      <c r="Y25" s="71">
        <f t="shared" si="23"/>
        <v>118.68686868686871</v>
      </c>
      <c r="Z25" s="41">
        <f t="shared" si="7"/>
        <v>8</v>
      </c>
      <c r="AA25" s="40">
        <v>7975</v>
      </c>
      <c r="AB25" s="71">
        <f t="shared" si="24"/>
        <v>111.14982578397212</v>
      </c>
      <c r="AC25" s="41">
        <f t="shared" si="8"/>
        <v>7</v>
      </c>
      <c r="AD25" s="40">
        <v>5948.333333333333</v>
      </c>
      <c r="AE25" s="71">
        <f t="shared" si="25"/>
        <v>107.59722640940615</v>
      </c>
      <c r="AF25" s="41">
        <f t="shared" si="9"/>
        <v>22</v>
      </c>
      <c r="AG25" s="40">
        <v>6500</v>
      </c>
      <c r="AH25" s="71">
        <f t="shared" si="26"/>
        <v>97.014925373134332</v>
      </c>
      <c r="AI25" s="41">
        <f t="shared" si="10"/>
        <v>6</v>
      </c>
      <c r="AJ25" s="40">
        <v>4645</v>
      </c>
      <c r="AK25" s="71">
        <f t="shared" si="27"/>
        <v>66.144535421858308</v>
      </c>
      <c r="AL25" s="41">
        <f t="shared" si="11"/>
        <v>30</v>
      </c>
      <c r="AM25" s="40">
        <v>7280</v>
      </c>
      <c r="AN25" s="71">
        <f t="shared" si="28"/>
        <v>90.322580645161281</v>
      </c>
      <c r="AO25" s="41">
        <f t="shared" si="12"/>
        <v>6</v>
      </c>
      <c r="AP25" s="40">
        <f t="shared" si="13"/>
        <v>6428.7333838110699</v>
      </c>
      <c r="AQ25" s="71">
        <f t="shared" si="29"/>
        <v>94.387511140964179</v>
      </c>
      <c r="AR25" s="41">
        <f t="shared" si="30"/>
        <v>7</v>
      </c>
      <c r="AT25" s="40">
        <v>725</v>
      </c>
      <c r="AU25" s="71">
        <f t="shared" si="31"/>
        <v>156.25</v>
      </c>
      <c r="AV25" s="41">
        <f t="shared" si="32"/>
        <v>10</v>
      </c>
      <c r="AW25" s="40">
        <v>137</v>
      </c>
      <c r="AX25" s="71"/>
      <c r="AY25" s="41"/>
      <c r="AZ25" s="40">
        <v>1155</v>
      </c>
      <c r="BA25" s="71">
        <f t="shared" si="33"/>
        <v>51.677852348993291</v>
      </c>
      <c r="BB25" s="41">
        <f t="shared" si="14"/>
        <v>30</v>
      </c>
      <c r="BC25" s="40">
        <v>2411.5</v>
      </c>
      <c r="BD25" s="71"/>
      <c r="BE25" s="41">
        <f t="shared" si="15"/>
        <v>23</v>
      </c>
      <c r="BF25" s="40">
        <v>522</v>
      </c>
      <c r="BG25" s="71">
        <f t="shared" si="34"/>
        <v>129.20792079207922</v>
      </c>
      <c r="BH25" s="41">
        <f t="shared" si="35"/>
        <v>23</v>
      </c>
      <c r="BI25" s="40">
        <v>880</v>
      </c>
      <c r="BJ25" s="71">
        <f t="shared" si="36"/>
        <v>120.54794520547945</v>
      </c>
      <c r="BK25" s="41">
        <f t="shared" si="37"/>
        <v>8</v>
      </c>
      <c r="BL25" s="40">
        <v>255.5</v>
      </c>
      <c r="BM25" s="71"/>
      <c r="BN25" s="41"/>
    </row>
    <row r="26" spans="1:66" ht="15.6" customHeight="1">
      <c r="A26" s="75">
        <v>9821</v>
      </c>
      <c r="B26" s="101" t="s">
        <v>184</v>
      </c>
      <c r="C26" s="34">
        <v>2940</v>
      </c>
      <c r="D26" s="69">
        <f t="shared" si="16"/>
        <v>66.25352112676056</v>
      </c>
      <c r="E26" s="35">
        <f t="shared" si="0"/>
        <v>26</v>
      </c>
      <c r="F26" s="34">
        <v>8126.7619325362102</v>
      </c>
      <c r="G26" s="69">
        <f t="shared" si="17"/>
        <v>69.275879653238377</v>
      </c>
      <c r="H26" s="35">
        <f t="shared" si="1"/>
        <v>21</v>
      </c>
      <c r="I26" s="34">
        <v>9155.5555555555547</v>
      </c>
      <c r="J26" s="69">
        <f t="shared" si="18"/>
        <v>118.39080459770119</v>
      </c>
      <c r="K26" s="35">
        <f t="shared" si="2"/>
        <v>6</v>
      </c>
      <c r="L26" s="34">
        <v>3808.3333333333335</v>
      </c>
      <c r="M26" s="69">
        <f t="shared" si="19"/>
        <v>91.30869130869138</v>
      </c>
      <c r="N26" s="35">
        <f t="shared" si="3"/>
        <v>6</v>
      </c>
      <c r="O26" s="34">
        <v>7347.5</v>
      </c>
      <c r="P26" s="69">
        <f t="shared" si="20"/>
        <v>86.086701816051544</v>
      </c>
      <c r="Q26" s="35">
        <f t="shared" si="4"/>
        <v>16</v>
      </c>
      <c r="R26" s="34">
        <v>7311.6666666666661</v>
      </c>
      <c r="S26" s="69">
        <f t="shared" si="21"/>
        <v>108.45488257107534</v>
      </c>
      <c r="T26" s="35">
        <f t="shared" si="5"/>
        <v>3</v>
      </c>
      <c r="U26" s="34">
        <v>3437.5</v>
      </c>
      <c r="V26" s="69">
        <f t="shared" si="22"/>
        <v>92.71746459878625</v>
      </c>
      <c r="W26" s="35">
        <f t="shared" si="6"/>
        <v>21</v>
      </c>
      <c r="X26" s="34">
        <v>9682.2916666666679</v>
      </c>
      <c r="Y26" s="69">
        <f t="shared" si="23"/>
        <v>117.36111111111111</v>
      </c>
      <c r="Z26" s="35">
        <f t="shared" si="7"/>
        <v>10</v>
      </c>
      <c r="AA26" s="34">
        <v>5495.8333333333339</v>
      </c>
      <c r="AB26" s="69">
        <f t="shared" si="24"/>
        <v>76.59698025551684</v>
      </c>
      <c r="AC26" s="35">
        <f t="shared" si="8"/>
        <v>24</v>
      </c>
      <c r="AD26" s="34">
        <v>5760</v>
      </c>
      <c r="AE26" s="69">
        <f t="shared" si="25"/>
        <v>104.19053361471215</v>
      </c>
      <c r="AF26" s="35">
        <f t="shared" si="9"/>
        <v>24</v>
      </c>
      <c r="AG26" s="34">
        <v>5900</v>
      </c>
      <c r="AH26" s="69">
        <f t="shared" si="26"/>
        <v>88.059701492537314</v>
      </c>
      <c r="AI26" s="35">
        <f t="shared" si="10"/>
        <v>17</v>
      </c>
      <c r="AJ26" s="34">
        <v>6295</v>
      </c>
      <c r="AK26" s="69">
        <f t="shared" si="27"/>
        <v>89.640441438234248</v>
      </c>
      <c r="AL26" s="35">
        <f t="shared" si="11"/>
        <v>21</v>
      </c>
      <c r="AM26" s="34">
        <v>8010</v>
      </c>
      <c r="AN26" s="69">
        <f t="shared" si="28"/>
        <v>99.379652605459057</v>
      </c>
      <c r="AO26" s="35">
        <f t="shared" si="12"/>
        <v>3</v>
      </c>
      <c r="AP26" s="34">
        <f t="shared" si="13"/>
        <v>6405.418652930136</v>
      </c>
      <c r="AQ26" s="69">
        <f t="shared" si="29"/>
        <v>94.045201188226926</v>
      </c>
      <c r="AR26" s="35">
        <f t="shared" si="30"/>
        <v>11</v>
      </c>
      <c r="AT26" s="34">
        <v>1300</v>
      </c>
      <c r="AU26" s="69">
        <f t="shared" si="31"/>
        <v>280.17241379310349</v>
      </c>
      <c r="AV26" s="35">
        <f t="shared" si="32"/>
        <v>2</v>
      </c>
      <c r="AW26" s="34">
        <v>129</v>
      </c>
      <c r="AX26" s="69"/>
      <c r="AY26" s="35"/>
      <c r="AZ26" s="34">
        <v>1657</v>
      </c>
      <c r="BA26" s="69">
        <f t="shared" si="33"/>
        <v>74.138702460850112</v>
      </c>
      <c r="BB26" s="35">
        <f t="shared" si="14"/>
        <v>25</v>
      </c>
      <c r="BC26" s="34">
        <v>2531.6999999999998</v>
      </c>
      <c r="BD26" s="69"/>
      <c r="BE26" s="35">
        <f t="shared" si="15"/>
        <v>20</v>
      </c>
      <c r="BF26" s="34">
        <v>577</v>
      </c>
      <c r="BG26" s="69">
        <f t="shared" si="34"/>
        <v>142.8217821782178</v>
      </c>
      <c r="BH26" s="35">
        <f t="shared" si="35"/>
        <v>16</v>
      </c>
      <c r="BI26" s="34">
        <v>910</v>
      </c>
      <c r="BJ26" s="69">
        <f t="shared" si="36"/>
        <v>124.65753424657535</v>
      </c>
      <c r="BK26" s="35">
        <f t="shared" si="37"/>
        <v>4</v>
      </c>
      <c r="BL26" s="34">
        <v>240.6</v>
      </c>
      <c r="BM26" s="69"/>
      <c r="BN26" s="35"/>
    </row>
    <row r="27" spans="1:66" ht="15.6" customHeight="1">
      <c r="A27" s="76">
        <v>9822</v>
      </c>
      <c r="B27" s="109" t="s">
        <v>188</v>
      </c>
      <c r="C27" s="37">
        <v>3487.5</v>
      </c>
      <c r="D27" s="70">
        <f t="shared" si="16"/>
        <v>78.591549295774641</v>
      </c>
      <c r="E27" s="38">
        <f t="shared" si="0"/>
        <v>17</v>
      </c>
      <c r="F27" s="37">
        <v>8901.4514211364603</v>
      </c>
      <c r="G27" s="70">
        <f t="shared" si="17"/>
        <v>75.879653238144044</v>
      </c>
      <c r="H27" s="38">
        <f t="shared" si="1"/>
        <v>8</v>
      </c>
      <c r="I27" s="37">
        <v>7822.2222222222217</v>
      </c>
      <c r="J27" s="70">
        <f t="shared" si="18"/>
        <v>101.14942528735635</v>
      </c>
      <c r="K27" s="38">
        <f t="shared" si="2"/>
        <v>17</v>
      </c>
      <c r="L27" s="37">
        <v>3363.3333333333335</v>
      </c>
      <c r="M27" s="70">
        <f t="shared" si="19"/>
        <v>80.639360639360703</v>
      </c>
      <c r="N27" s="38">
        <f t="shared" si="3"/>
        <v>10</v>
      </c>
      <c r="O27" s="37">
        <v>6782.5</v>
      </c>
      <c r="P27" s="70">
        <f t="shared" si="20"/>
        <v>79.466900995899238</v>
      </c>
      <c r="Q27" s="38">
        <f t="shared" si="4"/>
        <v>22</v>
      </c>
      <c r="R27" s="37">
        <v>7168.333333333333</v>
      </c>
      <c r="S27" s="70">
        <f t="shared" si="21"/>
        <v>106.32880098887509</v>
      </c>
      <c r="T27" s="38">
        <f t="shared" si="5"/>
        <v>4</v>
      </c>
      <c r="U27" s="37">
        <v>3852.5</v>
      </c>
      <c r="V27" s="70">
        <f t="shared" si="22"/>
        <v>103.91099123398517</v>
      </c>
      <c r="W27" s="38">
        <f t="shared" si="6"/>
        <v>15</v>
      </c>
      <c r="X27" s="37">
        <v>9302.0833333333339</v>
      </c>
      <c r="Y27" s="70">
        <f t="shared" si="23"/>
        <v>112.75252525252526</v>
      </c>
      <c r="Z27" s="38">
        <f t="shared" si="7"/>
        <v>15</v>
      </c>
      <c r="AA27" s="37">
        <v>5412.5</v>
      </c>
      <c r="AB27" s="70">
        <f t="shared" si="24"/>
        <v>75.435540069686411</v>
      </c>
      <c r="AC27" s="38">
        <f t="shared" si="8"/>
        <v>25</v>
      </c>
      <c r="AD27" s="37">
        <v>7135</v>
      </c>
      <c r="AE27" s="70">
        <f t="shared" si="25"/>
        <v>129.06240578836307</v>
      </c>
      <c r="AF27" s="38">
        <f t="shared" si="9"/>
        <v>12</v>
      </c>
      <c r="AG27" s="37">
        <v>5900</v>
      </c>
      <c r="AH27" s="70">
        <f t="shared" si="26"/>
        <v>88.059701492537314</v>
      </c>
      <c r="AI27" s="38">
        <f t="shared" si="10"/>
        <v>17</v>
      </c>
      <c r="AJ27" s="37">
        <v>7490</v>
      </c>
      <c r="AK27" s="70">
        <f t="shared" si="27"/>
        <v>106.65717337130651</v>
      </c>
      <c r="AL27" s="38">
        <f t="shared" si="11"/>
        <v>3</v>
      </c>
      <c r="AM27" s="37">
        <v>6860</v>
      </c>
      <c r="AN27" s="70">
        <f t="shared" si="28"/>
        <v>85.111662531017373</v>
      </c>
      <c r="AO27" s="38">
        <f t="shared" si="12"/>
        <v>8</v>
      </c>
      <c r="AP27" s="37">
        <f t="shared" si="13"/>
        <v>6421.3402802583605</v>
      </c>
      <c r="AQ27" s="70">
        <f t="shared" si="29"/>
        <v>94.278964619855529</v>
      </c>
      <c r="AR27" s="38">
        <f t="shared" si="30"/>
        <v>8</v>
      </c>
      <c r="AT27" s="37">
        <v>306</v>
      </c>
      <c r="AU27" s="70">
        <f t="shared" si="31"/>
        <v>65.948275862068968</v>
      </c>
      <c r="AV27" s="38">
        <f t="shared" si="32"/>
        <v>27</v>
      </c>
      <c r="AW27" s="37">
        <v>157</v>
      </c>
      <c r="AX27" s="70"/>
      <c r="AY27" s="38"/>
      <c r="AZ27" s="37">
        <v>2875</v>
      </c>
      <c r="BA27" s="70">
        <f t="shared" si="33"/>
        <v>128.63534675615213</v>
      </c>
      <c r="BB27" s="38">
        <f t="shared" si="14"/>
        <v>1</v>
      </c>
      <c r="BC27" s="37">
        <v>2717.1</v>
      </c>
      <c r="BD27" s="70"/>
      <c r="BE27" s="38">
        <f t="shared" si="15"/>
        <v>14</v>
      </c>
      <c r="BF27" s="37">
        <v>512</v>
      </c>
      <c r="BG27" s="70">
        <f t="shared" si="34"/>
        <v>126.73267326732673</v>
      </c>
      <c r="BH27" s="38">
        <f t="shared" si="35"/>
        <v>24</v>
      </c>
      <c r="BI27" s="37">
        <v>715</v>
      </c>
      <c r="BJ27" s="70">
        <f t="shared" si="36"/>
        <v>97.945205479452056</v>
      </c>
      <c r="BK27" s="38">
        <f t="shared" si="37"/>
        <v>26</v>
      </c>
      <c r="BL27" s="37">
        <v>256.39999999999998</v>
      </c>
      <c r="BM27" s="70"/>
      <c r="BN27" s="38"/>
    </row>
    <row r="28" spans="1:66" ht="15.6" customHeight="1">
      <c r="A28" s="76">
        <v>9823</v>
      </c>
      <c r="B28" s="109" t="s">
        <v>191</v>
      </c>
      <c r="C28" s="37">
        <v>3300</v>
      </c>
      <c r="D28" s="70">
        <f t="shared" si="16"/>
        <v>74.366197183098592</v>
      </c>
      <c r="E28" s="38">
        <f t="shared" si="0"/>
        <v>19</v>
      </c>
      <c r="F28" s="37">
        <v>8066.9403504049169</v>
      </c>
      <c r="G28" s="70">
        <f t="shared" si="17"/>
        <v>68.765935747068056</v>
      </c>
      <c r="H28" s="38">
        <f t="shared" si="1"/>
        <v>22</v>
      </c>
      <c r="I28" s="37">
        <v>6866.6666666666661</v>
      </c>
      <c r="J28" s="70">
        <f t="shared" si="18"/>
        <v>88.793103448275886</v>
      </c>
      <c r="K28" s="38">
        <f t="shared" si="2"/>
        <v>27</v>
      </c>
      <c r="L28" s="37">
        <v>3651.6666666666665</v>
      </c>
      <c r="M28" s="70">
        <f t="shared" si="19"/>
        <v>87.552447552447603</v>
      </c>
      <c r="N28" s="38">
        <f t="shared" si="3"/>
        <v>7</v>
      </c>
      <c r="O28" s="37">
        <v>7068.333333333333</v>
      </c>
      <c r="P28" s="70">
        <f t="shared" si="20"/>
        <v>82.815856278070683</v>
      </c>
      <c r="Q28" s="38">
        <f t="shared" si="4"/>
        <v>19</v>
      </c>
      <c r="R28" s="37">
        <v>7586.6666666666661</v>
      </c>
      <c r="S28" s="70">
        <f t="shared" si="21"/>
        <v>112.53399258343629</v>
      </c>
      <c r="T28" s="38">
        <f t="shared" si="5"/>
        <v>2</v>
      </c>
      <c r="U28" s="37">
        <v>3541.666666666667</v>
      </c>
      <c r="V28" s="70">
        <f t="shared" si="22"/>
        <v>95.527084738143415</v>
      </c>
      <c r="W28" s="38">
        <f t="shared" si="6"/>
        <v>19</v>
      </c>
      <c r="X28" s="37">
        <v>9473.9583333333339</v>
      </c>
      <c r="Y28" s="70">
        <f t="shared" si="23"/>
        <v>114.83585858585859</v>
      </c>
      <c r="Z28" s="38">
        <f t="shared" si="7"/>
        <v>13</v>
      </c>
      <c r="AA28" s="37">
        <v>7704.166666666667</v>
      </c>
      <c r="AB28" s="70">
        <f t="shared" si="24"/>
        <v>107.37514518002322</v>
      </c>
      <c r="AC28" s="38">
        <f t="shared" si="8"/>
        <v>9</v>
      </c>
      <c r="AD28" s="37">
        <v>8478.3333333333321</v>
      </c>
      <c r="AE28" s="70">
        <f t="shared" si="25"/>
        <v>153.36147120892377</v>
      </c>
      <c r="AF28" s="38">
        <f t="shared" si="9"/>
        <v>2</v>
      </c>
      <c r="AG28" s="37">
        <v>6950</v>
      </c>
      <c r="AH28" s="70">
        <f t="shared" si="26"/>
        <v>103.73134328358209</v>
      </c>
      <c r="AI28" s="38">
        <f t="shared" si="10"/>
        <v>4</v>
      </c>
      <c r="AJ28" s="37">
        <v>6570</v>
      </c>
      <c r="AK28" s="70">
        <f t="shared" si="27"/>
        <v>93.556425774296898</v>
      </c>
      <c r="AL28" s="38">
        <f t="shared" si="11"/>
        <v>16</v>
      </c>
      <c r="AM28" s="37">
        <v>4180</v>
      </c>
      <c r="AN28" s="70">
        <f t="shared" si="28"/>
        <v>51.861042183622828</v>
      </c>
      <c r="AO28" s="38">
        <f t="shared" si="12"/>
        <v>25</v>
      </c>
      <c r="AP28" s="37">
        <f t="shared" si="13"/>
        <v>6418.3383602875565</v>
      </c>
      <c r="AQ28" s="70">
        <f t="shared" si="29"/>
        <v>94.23489003505442</v>
      </c>
      <c r="AR28" s="38">
        <f t="shared" si="30"/>
        <v>9</v>
      </c>
      <c r="AT28" s="37">
        <v>645</v>
      </c>
      <c r="AU28" s="70">
        <f t="shared" si="31"/>
        <v>139.00862068965517</v>
      </c>
      <c r="AV28" s="38">
        <f t="shared" si="32"/>
        <v>11</v>
      </c>
      <c r="AW28" s="37">
        <v>143</v>
      </c>
      <c r="AX28" s="70"/>
      <c r="AY28" s="38"/>
      <c r="AZ28" s="37">
        <v>2331</v>
      </c>
      <c r="BA28" s="70">
        <f t="shared" si="33"/>
        <v>104.29530201342281</v>
      </c>
      <c r="BB28" s="38">
        <f t="shared" si="14"/>
        <v>6</v>
      </c>
      <c r="BC28" s="37">
        <v>3085.4</v>
      </c>
      <c r="BD28" s="70"/>
      <c r="BE28" s="38">
        <f t="shared" si="15"/>
        <v>7</v>
      </c>
      <c r="BF28" s="37">
        <v>493</v>
      </c>
      <c r="BG28" s="70">
        <f t="shared" si="34"/>
        <v>122.02970297029702</v>
      </c>
      <c r="BH28" s="38">
        <f t="shared" si="35"/>
        <v>25</v>
      </c>
      <c r="BI28" s="37">
        <v>890</v>
      </c>
      <c r="BJ28" s="70">
        <f t="shared" si="36"/>
        <v>121.91780821917808</v>
      </c>
      <c r="BK28" s="38">
        <f t="shared" si="37"/>
        <v>7</v>
      </c>
      <c r="BL28" s="37">
        <v>255.05</v>
      </c>
      <c r="BM28" s="70"/>
      <c r="BN28" s="38"/>
    </row>
    <row r="29" spans="1:66" ht="15.6" customHeight="1">
      <c r="A29" s="76">
        <v>9824</v>
      </c>
      <c r="B29" s="109" t="s">
        <v>194</v>
      </c>
      <c r="C29" s="37">
        <v>4157.5</v>
      </c>
      <c r="D29" s="70">
        <f t="shared" si="16"/>
        <v>93.690140845070431</v>
      </c>
      <c r="E29" s="38">
        <f t="shared" si="0"/>
        <v>4</v>
      </c>
      <c r="F29" s="37">
        <v>8589.6314242770932</v>
      </c>
      <c r="G29" s="70">
        <f t="shared" si="17"/>
        <v>73.221570627231245</v>
      </c>
      <c r="H29" s="38">
        <f t="shared" si="1"/>
        <v>12</v>
      </c>
      <c r="I29" s="37">
        <v>8511.1111111111113</v>
      </c>
      <c r="J29" s="70">
        <f t="shared" si="18"/>
        <v>110.05747126436786</v>
      </c>
      <c r="K29" s="38">
        <f t="shared" si="2"/>
        <v>13</v>
      </c>
      <c r="L29" s="37">
        <v>4130.8333333333339</v>
      </c>
      <c r="M29" s="70">
        <f t="shared" si="19"/>
        <v>99.040959040959137</v>
      </c>
      <c r="N29" s="38">
        <f t="shared" si="3"/>
        <v>2</v>
      </c>
      <c r="O29" s="37">
        <v>6662.5</v>
      </c>
      <c r="P29" s="70">
        <f t="shared" si="20"/>
        <v>78.06092560046865</v>
      </c>
      <c r="Q29" s="38">
        <f t="shared" si="4"/>
        <v>25</v>
      </c>
      <c r="R29" s="37">
        <v>5880</v>
      </c>
      <c r="S29" s="70">
        <f t="shared" si="21"/>
        <v>87.21878862793568</v>
      </c>
      <c r="T29" s="38">
        <f t="shared" si="5"/>
        <v>8</v>
      </c>
      <c r="U29" s="37">
        <v>2915.833333333333</v>
      </c>
      <c r="V29" s="70">
        <f t="shared" si="22"/>
        <v>78.64688694088558</v>
      </c>
      <c r="W29" s="38">
        <f t="shared" si="6"/>
        <v>28</v>
      </c>
      <c r="X29" s="37">
        <v>9666.6666666666679</v>
      </c>
      <c r="Y29" s="70">
        <f t="shared" si="23"/>
        <v>117.17171717171719</v>
      </c>
      <c r="Z29" s="38">
        <f t="shared" si="7"/>
        <v>11</v>
      </c>
      <c r="AA29" s="37">
        <v>9620.8333333333339</v>
      </c>
      <c r="AB29" s="70">
        <f t="shared" si="24"/>
        <v>134.08826945412312</v>
      </c>
      <c r="AC29" s="38">
        <f t="shared" si="8"/>
        <v>1</v>
      </c>
      <c r="AD29" s="37">
        <v>7470</v>
      </c>
      <c r="AE29" s="70">
        <f t="shared" si="25"/>
        <v>135.12209828157981</v>
      </c>
      <c r="AF29" s="38">
        <f t="shared" si="9"/>
        <v>8</v>
      </c>
      <c r="AG29" s="37">
        <v>5500</v>
      </c>
      <c r="AH29" s="70">
        <f t="shared" si="26"/>
        <v>82.089552238805979</v>
      </c>
      <c r="AI29" s="38">
        <f t="shared" si="10"/>
        <v>22</v>
      </c>
      <c r="AJ29" s="37">
        <v>6810</v>
      </c>
      <c r="AK29" s="70">
        <f t="shared" si="27"/>
        <v>96.97401210395158</v>
      </c>
      <c r="AL29" s="38">
        <f t="shared" si="11"/>
        <v>11</v>
      </c>
      <c r="AM29" s="37">
        <v>6500</v>
      </c>
      <c r="AN29" s="70">
        <f t="shared" si="28"/>
        <v>80.645161290322577</v>
      </c>
      <c r="AO29" s="38">
        <f t="shared" si="12"/>
        <v>10</v>
      </c>
      <c r="AP29" s="37">
        <f t="shared" si="13"/>
        <v>6647.3007078503742</v>
      </c>
      <c r="AQ29" s="70">
        <f t="shared" si="29"/>
        <v>97.596545409636974</v>
      </c>
      <c r="AR29" s="38">
        <f t="shared" si="30"/>
        <v>4</v>
      </c>
      <c r="AT29" s="37">
        <v>845</v>
      </c>
      <c r="AU29" s="70">
        <f t="shared" si="31"/>
        <v>182.11206896551724</v>
      </c>
      <c r="AV29" s="38">
        <f t="shared" si="32"/>
        <v>7</v>
      </c>
      <c r="AW29" s="37">
        <v>26</v>
      </c>
      <c r="AX29" s="70"/>
      <c r="AY29" s="38"/>
      <c r="AZ29" s="37">
        <v>1701</v>
      </c>
      <c r="BA29" s="70">
        <f t="shared" si="33"/>
        <v>76.107382550335572</v>
      </c>
      <c r="BB29" s="38">
        <f t="shared" si="14"/>
        <v>23</v>
      </c>
      <c r="BC29" s="37">
        <v>2858.6</v>
      </c>
      <c r="BD29" s="70"/>
      <c r="BE29" s="38">
        <f t="shared" si="15"/>
        <v>10</v>
      </c>
      <c r="BF29" s="37">
        <v>399</v>
      </c>
      <c r="BG29" s="70">
        <f t="shared" si="34"/>
        <v>98.762376237623755</v>
      </c>
      <c r="BH29" s="38">
        <f t="shared" si="35"/>
        <v>30</v>
      </c>
      <c r="BI29" s="37">
        <v>975</v>
      </c>
      <c r="BJ29" s="70">
        <f t="shared" si="36"/>
        <v>133.56164383561645</v>
      </c>
      <c r="BK29" s="38">
        <f t="shared" si="37"/>
        <v>3</v>
      </c>
      <c r="BL29" s="37">
        <v>471.25</v>
      </c>
      <c r="BM29" s="70"/>
      <c r="BN29" s="38"/>
    </row>
    <row r="30" spans="1:66" ht="15.6" customHeight="1">
      <c r="A30" s="76">
        <v>9825</v>
      </c>
      <c r="B30" s="109" t="s">
        <v>197</v>
      </c>
      <c r="C30" s="37">
        <v>2585</v>
      </c>
      <c r="D30" s="70">
        <f t="shared" si="16"/>
        <v>58.253521126760567</v>
      </c>
      <c r="E30" s="38">
        <f t="shared" si="0"/>
        <v>29</v>
      </c>
      <c r="F30" s="37">
        <v>8683.8504161338788</v>
      </c>
      <c r="G30" s="70">
        <f t="shared" si="17"/>
        <v>74.024732279449495</v>
      </c>
      <c r="H30" s="38">
        <f t="shared" si="1"/>
        <v>10</v>
      </c>
      <c r="I30" s="37">
        <v>8577.7777777777774</v>
      </c>
      <c r="J30" s="70">
        <f t="shared" si="18"/>
        <v>110.9195402298851</v>
      </c>
      <c r="K30" s="38">
        <f t="shared" si="2"/>
        <v>12</v>
      </c>
      <c r="L30" s="37">
        <v>2861.6666666666665</v>
      </c>
      <c r="M30" s="70">
        <f t="shared" si="19"/>
        <v>68.611388611388662</v>
      </c>
      <c r="N30" s="38">
        <f t="shared" si="3"/>
        <v>25</v>
      </c>
      <c r="O30" s="37">
        <v>8345</v>
      </c>
      <c r="P30" s="70">
        <f t="shared" si="20"/>
        <v>97.773872290568249</v>
      </c>
      <c r="Q30" s="38">
        <f t="shared" si="4"/>
        <v>12</v>
      </c>
      <c r="R30" s="37">
        <v>5231.6666666666661</v>
      </c>
      <c r="S30" s="70">
        <f t="shared" si="21"/>
        <v>77.601977750308976</v>
      </c>
      <c r="T30" s="38">
        <f t="shared" si="5"/>
        <v>13</v>
      </c>
      <c r="U30" s="37">
        <v>4232.5</v>
      </c>
      <c r="V30" s="70">
        <f t="shared" si="22"/>
        <v>114.16048550236009</v>
      </c>
      <c r="W30" s="38">
        <f t="shared" si="6"/>
        <v>8</v>
      </c>
      <c r="X30" s="37">
        <v>9489.5833333333339</v>
      </c>
      <c r="Y30" s="70">
        <f t="shared" si="23"/>
        <v>115.02525252525253</v>
      </c>
      <c r="Z30" s="38">
        <f t="shared" si="7"/>
        <v>12</v>
      </c>
      <c r="AA30" s="37">
        <v>6483.333333333333</v>
      </c>
      <c r="AB30" s="70">
        <f t="shared" si="24"/>
        <v>90.360046457607424</v>
      </c>
      <c r="AC30" s="38">
        <f t="shared" si="8"/>
        <v>18</v>
      </c>
      <c r="AD30" s="37">
        <v>6605</v>
      </c>
      <c r="AE30" s="70">
        <f t="shared" si="25"/>
        <v>119.47542960506487</v>
      </c>
      <c r="AF30" s="38">
        <f t="shared" si="9"/>
        <v>17</v>
      </c>
      <c r="AG30" s="37">
        <v>5500</v>
      </c>
      <c r="AH30" s="70">
        <f t="shared" si="26"/>
        <v>82.089552238805979</v>
      </c>
      <c r="AI30" s="38">
        <f t="shared" si="10"/>
        <v>22</v>
      </c>
      <c r="AJ30" s="37">
        <v>6515</v>
      </c>
      <c r="AK30" s="70">
        <f t="shared" si="27"/>
        <v>92.773228907084373</v>
      </c>
      <c r="AL30" s="38">
        <f t="shared" si="11"/>
        <v>17</v>
      </c>
      <c r="AM30" s="37">
        <v>5080</v>
      </c>
      <c r="AN30" s="70">
        <f t="shared" si="28"/>
        <v>63.027295285359799</v>
      </c>
      <c r="AO30" s="38">
        <f t="shared" si="12"/>
        <v>19</v>
      </c>
      <c r="AP30" s="37">
        <f t="shared" si="13"/>
        <v>6168.4906303008966</v>
      </c>
      <c r="AQ30" s="70">
        <f>(AP30/6811)*100</f>
        <v>90.566592722080401</v>
      </c>
      <c r="AR30" s="38">
        <f t="shared" si="30"/>
        <v>16</v>
      </c>
      <c r="AT30" s="37">
        <v>500</v>
      </c>
      <c r="AU30" s="70">
        <f t="shared" si="31"/>
        <v>107.75862068965519</v>
      </c>
      <c r="AV30" s="38">
        <f t="shared" si="32"/>
        <v>21</v>
      </c>
      <c r="AW30" s="37">
        <v>78</v>
      </c>
      <c r="AX30" s="70"/>
      <c r="AY30" s="38"/>
      <c r="AZ30" s="37">
        <v>2503</v>
      </c>
      <c r="BA30" s="70">
        <f t="shared" si="33"/>
        <v>111.9910514541387</v>
      </c>
      <c r="BB30" s="38">
        <f t="shared" si="14"/>
        <v>3</v>
      </c>
      <c r="BC30" s="37">
        <v>3296.7</v>
      </c>
      <c r="BD30" s="70"/>
      <c r="BE30" s="38">
        <f t="shared" si="15"/>
        <v>3</v>
      </c>
      <c r="BF30" s="37">
        <v>457</v>
      </c>
      <c r="BG30" s="70">
        <f t="shared" si="34"/>
        <v>113.11881188118811</v>
      </c>
      <c r="BH30" s="38">
        <f t="shared" si="35"/>
        <v>27</v>
      </c>
      <c r="BI30" s="37">
        <v>895</v>
      </c>
      <c r="BJ30" s="70">
        <f t="shared" si="36"/>
        <v>122.60273972602739</v>
      </c>
      <c r="BK30" s="38">
        <f t="shared" si="37"/>
        <v>6</v>
      </c>
      <c r="BL30" s="37" t="s">
        <v>361</v>
      </c>
      <c r="BM30" s="70"/>
      <c r="BN30" s="38"/>
    </row>
    <row r="31" spans="1:66" ht="15.6" customHeight="1">
      <c r="A31" s="76">
        <v>9826</v>
      </c>
      <c r="B31" s="109" t="s">
        <v>201</v>
      </c>
      <c r="C31" s="37">
        <v>3360</v>
      </c>
      <c r="D31" s="70">
        <f t="shared" si="16"/>
        <v>75.718309859154928</v>
      </c>
      <c r="E31" s="38">
        <f t="shared" si="0"/>
        <v>18</v>
      </c>
      <c r="F31" s="37">
        <v>8389.9768939139012</v>
      </c>
      <c r="G31" s="70">
        <f t="shared" si="17"/>
        <v>71.519632840387786</v>
      </c>
      <c r="H31" s="38">
        <f t="shared" si="1"/>
        <v>16</v>
      </c>
      <c r="I31" s="37">
        <v>9000</v>
      </c>
      <c r="J31" s="70">
        <f t="shared" si="18"/>
        <v>116.37931034482763</v>
      </c>
      <c r="K31" s="38">
        <f t="shared" si="2"/>
        <v>8</v>
      </c>
      <c r="L31" s="37">
        <v>2747.5</v>
      </c>
      <c r="M31" s="70">
        <f t="shared" si="19"/>
        <v>65.874125874125923</v>
      </c>
      <c r="N31" s="38">
        <f t="shared" si="3"/>
        <v>26</v>
      </c>
      <c r="O31" s="37">
        <v>8886.6666666666679</v>
      </c>
      <c r="P31" s="70">
        <f t="shared" si="20"/>
        <v>104.12028900605353</v>
      </c>
      <c r="Q31" s="38">
        <f t="shared" si="4"/>
        <v>4</v>
      </c>
      <c r="R31" s="37">
        <v>5463.3333333333339</v>
      </c>
      <c r="S31" s="70">
        <f t="shared" si="21"/>
        <v>81.038318912237301</v>
      </c>
      <c r="T31" s="38">
        <f t="shared" si="5"/>
        <v>11</v>
      </c>
      <c r="U31" s="37">
        <v>4596.6666666666661</v>
      </c>
      <c r="V31" s="70">
        <f t="shared" si="22"/>
        <v>123.98291750955268</v>
      </c>
      <c r="W31" s="38">
        <f t="shared" si="6"/>
        <v>2</v>
      </c>
      <c r="X31" s="37">
        <v>10453.125</v>
      </c>
      <c r="Y31" s="70">
        <f t="shared" si="23"/>
        <v>126.70454545454545</v>
      </c>
      <c r="Z31" s="38">
        <f t="shared" si="7"/>
        <v>3</v>
      </c>
      <c r="AA31" s="37">
        <v>5887.5</v>
      </c>
      <c r="AB31" s="70">
        <f t="shared" si="24"/>
        <v>82.055749128919871</v>
      </c>
      <c r="AC31" s="38">
        <f t="shared" si="8"/>
        <v>23</v>
      </c>
      <c r="AD31" s="37">
        <v>5796.6666666666661</v>
      </c>
      <c r="AE31" s="70">
        <f t="shared" si="25"/>
        <v>104.85378353934283</v>
      </c>
      <c r="AF31" s="38">
        <f t="shared" si="9"/>
        <v>23</v>
      </c>
      <c r="AG31" s="37">
        <v>5000</v>
      </c>
      <c r="AH31" s="70">
        <f t="shared" si="26"/>
        <v>74.626865671641795</v>
      </c>
      <c r="AI31" s="38">
        <f t="shared" si="10"/>
        <v>28</v>
      </c>
      <c r="AJ31" s="37">
        <v>6920</v>
      </c>
      <c r="AK31" s="70">
        <f t="shared" si="27"/>
        <v>98.540405838376643</v>
      </c>
      <c r="AL31" s="38">
        <f t="shared" si="11"/>
        <v>9</v>
      </c>
      <c r="AM31" s="37">
        <v>5920</v>
      </c>
      <c r="AN31" s="70">
        <f t="shared" si="28"/>
        <v>73.449131513647643</v>
      </c>
      <c r="AO31" s="38">
        <f t="shared" si="12"/>
        <v>16</v>
      </c>
      <c r="AP31" s="37">
        <f t="shared" si="13"/>
        <v>6340.110402095941</v>
      </c>
      <c r="AQ31" s="70">
        <f t="shared" si="29"/>
        <v>93.086336838877415</v>
      </c>
      <c r="AR31" s="38">
        <f t="shared" si="30"/>
        <v>13</v>
      </c>
      <c r="AT31" s="37">
        <v>590</v>
      </c>
      <c r="AU31" s="70">
        <f t="shared" si="31"/>
        <v>127.15517241379311</v>
      </c>
      <c r="AV31" s="38">
        <f t="shared" si="32"/>
        <v>16</v>
      </c>
      <c r="AW31" s="37">
        <v>98</v>
      </c>
      <c r="AX31" s="70"/>
      <c r="AY31" s="38"/>
      <c r="AZ31" s="37">
        <v>2158</v>
      </c>
      <c r="BA31" s="70">
        <f t="shared" si="33"/>
        <v>96.554809843400449</v>
      </c>
      <c r="BB31" s="38">
        <f t="shared" si="14"/>
        <v>11</v>
      </c>
      <c r="BC31" s="37">
        <v>3291</v>
      </c>
      <c r="BD31" s="70"/>
      <c r="BE31" s="38">
        <f t="shared" si="15"/>
        <v>4</v>
      </c>
      <c r="BF31" s="37">
        <v>541</v>
      </c>
      <c r="BG31" s="70">
        <f t="shared" si="34"/>
        <v>133.91089108910893</v>
      </c>
      <c r="BH31" s="38">
        <f t="shared" si="35"/>
        <v>20</v>
      </c>
      <c r="BI31" s="37">
        <v>796</v>
      </c>
      <c r="BJ31" s="70">
        <f t="shared" si="36"/>
        <v>109.04109589041096</v>
      </c>
      <c r="BK31" s="38">
        <f t="shared" si="37"/>
        <v>18</v>
      </c>
      <c r="BL31" s="37">
        <v>408.65</v>
      </c>
      <c r="BM31" s="70"/>
      <c r="BN31" s="38"/>
    </row>
    <row r="32" spans="1:66" ht="15.6" customHeight="1">
      <c r="A32" s="76">
        <v>9827</v>
      </c>
      <c r="B32" s="109" t="s">
        <v>204</v>
      </c>
      <c r="C32" s="37">
        <v>4312.5</v>
      </c>
      <c r="D32" s="70">
        <f t="shared" si="16"/>
        <v>97.183098591549296</v>
      </c>
      <c r="E32" s="38">
        <f t="shared" si="0"/>
        <v>2</v>
      </c>
      <c r="F32" s="37">
        <v>8277.811427417726</v>
      </c>
      <c r="G32" s="70">
        <f t="shared" si="17"/>
        <v>70.563488016318431</v>
      </c>
      <c r="H32" s="38">
        <f t="shared" si="1"/>
        <v>19</v>
      </c>
      <c r="I32" s="37">
        <v>7111.1111111111113</v>
      </c>
      <c r="J32" s="70">
        <f t="shared" si="18"/>
        <v>91.954022988505784</v>
      </c>
      <c r="K32" s="38">
        <f t="shared" si="2"/>
        <v>25</v>
      </c>
      <c r="L32" s="37">
        <v>2672.5</v>
      </c>
      <c r="M32" s="70">
        <f t="shared" si="19"/>
        <v>64.075924075924121</v>
      </c>
      <c r="N32" s="38">
        <f t="shared" si="3"/>
        <v>27</v>
      </c>
      <c r="O32" s="37">
        <v>8978.3333333333321</v>
      </c>
      <c r="P32" s="70">
        <f t="shared" si="20"/>
        <v>105.19429798867408</v>
      </c>
      <c r="Q32" s="38">
        <f t="shared" si="4"/>
        <v>3</v>
      </c>
      <c r="R32" s="37">
        <v>5456.6666666666661</v>
      </c>
      <c r="S32" s="70">
        <f t="shared" si="21"/>
        <v>80.939431396786105</v>
      </c>
      <c r="T32" s="38">
        <f t="shared" si="5"/>
        <v>12</v>
      </c>
      <c r="U32" s="37">
        <v>4099.166666666667</v>
      </c>
      <c r="V32" s="70">
        <f t="shared" si="22"/>
        <v>110.56417172398292</v>
      </c>
      <c r="W32" s="38">
        <f t="shared" si="6"/>
        <v>10</v>
      </c>
      <c r="X32" s="37">
        <v>9421.875</v>
      </c>
      <c r="Y32" s="70">
        <f t="shared" si="23"/>
        <v>114.20454545454545</v>
      </c>
      <c r="Z32" s="38">
        <f t="shared" si="7"/>
        <v>14</v>
      </c>
      <c r="AA32" s="37">
        <v>6154.166666666667</v>
      </c>
      <c r="AB32" s="70">
        <f t="shared" si="24"/>
        <v>85.772357723577244</v>
      </c>
      <c r="AC32" s="38">
        <f t="shared" si="8"/>
        <v>22</v>
      </c>
      <c r="AD32" s="37">
        <v>7286.666666666667</v>
      </c>
      <c r="AE32" s="70">
        <f t="shared" si="25"/>
        <v>131.80584865842638</v>
      </c>
      <c r="AF32" s="38">
        <f t="shared" si="9"/>
        <v>9</v>
      </c>
      <c r="AG32" s="37">
        <v>5800</v>
      </c>
      <c r="AH32" s="70">
        <f t="shared" si="26"/>
        <v>86.567164179104466</v>
      </c>
      <c r="AI32" s="38">
        <f t="shared" si="10"/>
        <v>19</v>
      </c>
      <c r="AJ32" s="37">
        <v>6090</v>
      </c>
      <c r="AK32" s="70">
        <f t="shared" si="27"/>
        <v>86.721253114987533</v>
      </c>
      <c r="AL32" s="38">
        <f t="shared" si="11"/>
        <v>24</v>
      </c>
      <c r="AM32" s="37">
        <v>2420</v>
      </c>
      <c r="AN32" s="70">
        <f t="shared" si="28"/>
        <v>30.024813895781637</v>
      </c>
      <c r="AO32" s="38">
        <f t="shared" si="12"/>
        <v>29</v>
      </c>
      <c r="AP32" s="37">
        <f t="shared" si="13"/>
        <v>6006.2151952714485</v>
      </c>
      <c r="AQ32" s="70">
        <f t="shared" si="29"/>
        <v>88.184043389685044</v>
      </c>
      <c r="AR32" s="38">
        <f t="shared" si="30"/>
        <v>21</v>
      </c>
      <c r="AT32" s="37">
        <v>745</v>
      </c>
      <c r="AU32" s="70">
        <f t="shared" si="31"/>
        <v>160.56034482758622</v>
      </c>
      <c r="AV32" s="38">
        <f t="shared" si="32"/>
        <v>9</v>
      </c>
      <c r="AW32" s="37">
        <v>116</v>
      </c>
      <c r="AX32" s="70"/>
      <c r="AY32" s="38"/>
      <c r="AZ32" s="37">
        <v>2061</v>
      </c>
      <c r="BA32" s="70">
        <f t="shared" si="33"/>
        <v>92.21476510067113</v>
      </c>
      <c r="BB32" s="38">
        <f t="shared" si="14"/>
        <v>13</v>
      </c>
      <c r="BC32" s="37">
        <v>2530</v>
      </c>
      <c r="BD32" s="70"/>
      <c r="BE32" s="38">
        <f t="shared" si="15"/>
        <v>21</v>
      </c>
      <c r="BF32" s="37">
        <v>600</v>
      </c>
      <c r="BG32" s="70">
        <f t="shared" si="34"/>
        <v>148.51485148514851</v>
      </c>
      <c r="BH32" s="38">
        <f t="shared" si="35"/>
        <v>12</v>
      </c>
      <c r="BI32" s="37">
        <v>785</v>
      </c>
      <c r="BJ32" s="70">
        <f t="shared" si="36"/>
        <v>107.53424657534248</v>
      </c>
      <c r="BK32" s="38">
        <f t="shared" si="37"/>
        <v>21</v>
      </c>
      <c r="BL32" s="37">
        <v>227</v>
      </c>
      <c r="BM32" s="70"/>
      <c r="BN32" s="38"/>
    </row>
    <row r="33" spans="1:66" ht="15.6" customHeight="1">
      <c r="A33" s="76">
        <v>9828</v>
      </c>
      <c r="B33" s="109" t="s">
        <v>206</v>
      </c>
      <c r="C33" s="37">
        <v>3837.5</v>
      </c>
      <c r="D33" s="70">
        <f t="shared" si="16"/>
        <v>86.478873239436609</v>
      </c>
      <c r="E33" s="38">
        <f t="shared" si="0"/>
        <v>10</v>
      </c>
      <c r="F33" s="37">
        <v>7763.3458210886029</v>
      </c>
      <c r="G33" s="70">
        <f t="shared" si="17"/>
        <v>66.177970423253669</v>
      </c>
      <c r="H33" s="38">
        <f t="shared" si="1"/>
        <v>25</v>
      </c>
      <c r="I33" s="37">
        <v>7911.1111111111113</v>
      </c>
      <c r="J33" s="70">
        <f t="shared" si="18"/>
        <v>102.29885057471269</v>
      </c>
      <c r="K33" s="38">
        <f t="shared" si="2"/>
        <v>16</v>
      </c>
      <c r="L33" s="37">
        <v>3049.166666666667</v>
      </c>
      <c r="M33" s="70">
        <f t="shared" si="19"/>
        <v>73.106893106893168</v>
      </c>
      <c r="N33" s="38">
        <f t="shared" si="3"/>
        <v>23</v>
      </c>
      <c r="O33" s="37">
        <v>9518.3333333333321</v>
      </c>
      <c r="P33" s="70">
        <f t="shared" si="20"/>
        <v>111.52118726811169</v>
      </c>
      <c r="Q33" s="38">
        <f t="shared" si="4"/>
        <v>2</v>
      </c>
      <c r="R33" s="37">
        <v>5125</v>
      </c>
      <c r="S33" s="70">
        <f t="shared" si="21"/>
        <v>76.019777503090197</v>
      </c>
      <c r="T33" s="38">
        <f t="shared" si="5"/>
        <v>15</v>
      </c>
      <c r="U33" s="37">
        <v>4090</v>
      </c>
      <c r="V33" s="70">
        <f t="shared" si="22"/>
        <v>110.31692515171949</v>
      </c>
      <c r="W33" s="38">
        <f t="shared" si="6"/>
        <v>11</v>
      </c>
      <c r="X33" s="37">
        <v>10083.333333333334</v>
      </c>
      <c r="Y33" s="70">
        <f t="shared" si="23"/>
        <v>122.22222222222223</v>
      </c>
      <c r="Z33" s="38">
        <f t="shared" si="7"/>
        <v>6</v>
      </c>
      <c r="AA33" s="37">
        <v>6687.5</v>
      </c>
      <c r="AB33" s="70">
        <f t="shared" si="24"/>
        <v>93.20557491289199</v>
      </c>
      <c r="AC33" s="38">
        <f t="shared" si="8"/>
        <v>17</v>
      </c>
      <c r="AD33" s="37">
        <v>8386.6666666666661</v>
      </c>
      <c r="AE33" s="70">
        <f t="shared" si="25"/>
        <v>151.70334639734708</v>
      </c>
      <c r="AF33" s="38">
        <f t="shared" si="9"/>
        <v>3</v>
      </c>
      <c r="AG33" s="37">
        <v>5400</v>
      </c>
      <c r="AH33" s="70">
        <f t="shared" si="26"/>
        <v>80.597014925373131</v>
      </c>
      <c r="AI33" s="38">
        <f t="shared" si="10"/>
        <v>25</v>
      </c>
      <c r="AJ33" s="37">
        <v>6380</v>
      </c>
      <c r="AK33" s="70">
        <f t="shared" si="27"/>
        <v>90.850836596653622</v>
      </c>
      <c r="AL33" s="38">
        <f t="shared" si="11"/>
        <v>20</v>
      </c>
      <c r="AM33" s="37">
        <v>5450</v>
      </c>
      <c r="AN33" s="70">
        <f t="shared" si="28"/>
        <v>67.617866004962778</v>
      </c>
      <c r="AO33" s="38">
        <f t="shared" si="12"/>
        <v>18</v>
      </c>
      <c r="AP33" s="37">
        <f t="shared" si="13"/>
        <v>6437.0736101692082</v>
      </c>
      <c r="AQ33" s="70">
        <f t="shared" si="29"/>
        <v>94.509963443976048</v>
      </c>
      <c r="AR33" s="38">
        <f t="shared" si="30"/>
        <v>6</v>
      </c>
      <c r="AT33" s="37">
        <v>290</v>
      </c>
      <c r="AU33" s="70">
        <f t="shared" si="31"/>
        <v>62.5</v>
      </c>
      <c r="AV33" s="38">
        <f t="shared" si="32"/>
        <v>29</v>
      </c>
      <c r="AW33" s="37">
        <v>126</v>
      </c>
      <c r="AX33" s="70"/>
      <c r="AY33" s="38"/>
      <c r="AZ33" s="37">
        <v>1738</v>
      </c>
      <c r="BA33" s="70">
        <f t="shared" si="33"/>
        <v>77.762863534675617</v>
      </c>
      <c r="BB33" s="38">
        <f t="shared" si="14"/>
        <v>20</v>
      </c>
      <c r="BC33" s="37">
        <v>2826</v>
      </c>
      <c r="BD33" s="70"/>
      <c r="BE33" s="38">
        <f t="shared" si="15"/>
        <v>12</v>
      </c>
      <c r="BF33" s="37">
        <v>607</v>
      </c>
      <c r="BG33" s="70">
        <f t="shared" si="34"/>
        <v>150.24752475247524</v>
      </c>
      <c r="BH33" s="38">
        <f t="shared" si="35"/>
        <v>9</v>
      </c>
      <c r="BI33" s="37">
        <v>830</v>
      </c>
      <c r="BJ33" s="70">
        <f t="shared" si="36"/>
        <v>113.69863013698631</v>
      </c>
      <c r="BK33" s="38">
        <f t="shared" si="37"/>
        <v>14</v>
      </c>
      <c r="BL33" s="37">
        <v>447.70000000000005</v>
      </c>
      <c r="BM33" s="70"/>
      <c r="BN33" s="38"/>
    </row>
    <row r="34" spans="1:66" ht="15.6" customHeight="1">
      <c r="A34" s="76">
        <v>9829</v>
      </c>
      <c r="B34" s="109" t="s">
        <v>209</v>
      </c>
      <c r="C34" s="37">
        <v>3917.5</v>
      </c>
      <c r="D34" s="70">
        <f t="shared" si="16"/>
        <v>88.281690140845072</v>
      </c>
      <c r="E34" s="38">
        <f t="shared" si="0"/>
        <v>8</v>
      </c>
      <c r="F34" s="37">
        <v>8197.0522915404799</v>
      </c>
      <c r="G34" s="70">
        <f t="shared" si="17"/>
        <v>69.875063742988502</v>
      </c>
      <c r="H34" s="38">
        <f t="shared" si="1"/>
        <v>20</v>
      </c>
      <c r="I34" s="37">
        <v>7800</v>
      </c>
      <c r="J34" s="70">
        <f t="shared" si="18"/>
        <v>100.86206896551728</v>
      </c>
      <c r="K34" s="38">
        <f t="shared" si="2"/>
        <v>18</v>
      </c>
      <c r="L34" s="37">
        <v>2638.333333333333</v>
      </c>
      <c r="M34" s="70">
        <f t="shared" si="19"/>
        <v>63.256743256743299</v>
      </c>
      <c r="N34" s="38">
        <f t="shared" si="3"/>
        <v>30</v>
      </c>
      <c r="O34" s="37">
        <v>8617.5</v>
      </c>
      <c r="P34" s="70">
        <f t="shared" si="20"/>
        <v>100.96660808435854</v>
      </c>
      <c r="Q34" s="38">
        <f t="shared" si="4"/>
        <v>7</v>
      </c>
      <c r="R34" s="37">
        <v>4315</v>
      </c>
      <c r="S34" s="70">
        <f t="shared" si="21"/>
        <v>64.004944375772538</v>
      </c>
      <c r="T34" s="38">
        <f t="shared" si="5"/>
        <v>21</v>
      </c>
      <c r="U34" s="37">
        <v>3871.666666666667</v>
      </c>
      <c r="V34" s="70">
        <f t="shared" si="22"/>
        <v>104.42796133962689</v>
      </c>
      <c r="W34" s="38">
        <f t="shared" si="6"/>
        <v>14</v>
      </c>
      <c r="X34" s="37">
        <v>9218.75</v>
      </c>
      <c r="Y34" s="70">
        <f t="shared" si="23"/>
        <v>111.74242424242425</v>
      </c>
      <c r="Z34" s="38">
        <f t="shared" si="7"/>
        <v>16</v>
      </c>
      <c r="AA34" s="37">
        <v>6429.1666666666661</v>
      </c>
      <c r="AB34" s="70">
        <f t="shared" si="24"/>
        <v>89.605110336817646</v>
      </c>
      <c r="AC34" s="38">
        <f t="shared" si="8"/>
        <v>21</v>
      </c>
      <c r="AD34" s="37">
        <v>7903.333333333333</v>
      </c>
      <c r="AE34" s="70">
        <f t="shared" si="25"/>
        <v>142.96050648176072</v>
      </c>
      <c r="AF34" s="38">
        <f t="shared" si="9"/>
        <v>5</v>
      </c>
      <c r="AG34" s="37">
        <v>5100</v>
      </c>
      <c r="AH34" s="70">
        <f t="shared" si="26"/>
        <v>76.119402985074629</v>
      </c>
      <c r="AI34" s="38">
        <f t="shared" si="10"/>
        <v>26</v>
      </c>
      <c r="AJ34" s="37">
        <v>6285</v>
      </c>
      <c r="AK34" s="70">
        <f t="shared" si="27"/>
        <v>89.49804200783197</v>
      </c>
      <c r="AL34" s="38">
        <f t="shared" si="11"/>
        <v>22</v>
      </c>
      <c r="AM34" s="37">
        <v>4200</v>
      </c>
      <c r="AN34" s="70">
        <f t="shared" si="28"/>
        <v>52.109181141439208</v>
      </c>
      <c r="AO34" s="38">
        <f t="shared" si="12"/>
        <v>24</v>
      </c>
      <c r="AP34" s="37">
        <f t="shared" si="13"/>
        <v>6037.9463301184987</v>
      </c>
      <c r="AQ34" s="70">
        <f t="shared" si="29"/>
        <v>88.649924095118166</v>
      </c>
      <c r="AR34" s="38">
        <f t="shared" si="30"/>
        <v>20</v>
      </c>
      <c r="AT34" s="37">
        <v>380</v>
      </c>
      <c r="AU34" s="70">
        <f t="shared" si="31"/>
        <v>81.896551724137936</v>
      </c>
      <c r="AV34" s="38">
        <f t="shared" si="32"/>
        <v>22</v>
      </c>
      <c r="AW34" s="37">
        <v>76</v>
      </c>
      <c r="AX34" s="70"/>
      <c r="AY34" s="38"/>
      <c r="AZ34" s="37">
        <v>1733</v>
      </c>
      <c r="BA34" s="70">
        <f t="shared" si="33"/>
        <v>77.539149888143172</v>
      </c>
      <c r="BB34" s="38">
        <f t="shared" si="14"/>
        <v>21</v>
      </c>
      <c r="BC34" s="37">
        <v>2660</v>
      </c>
      <c r="BD34" s="70"/>
      <c r="BE34" s="38">
        <f t="shared" si="15"/>
        <v>17</v>
      </c>
      <c r="BF34" s="37">
        <v>660</v>
      </c>
      <c r="BG34" s="70">
        <f t="shared" si="34"/>
        <v>163.36633663366337</v>
      </c>
      <c r="BH34" s="38">
        <f t="shared" si="35"/>
        <v>7</v>
      </c>
      <c r="BI34" s="37">
        <v>660</v>
      </c>
      <c r="BJ34" s="70">
        <f t="shared" si="36"/>
        <v>90.410958904109577</v>
      </c>
      <c r="BK34" s="38">
        <f t="shared" si="37"/>
        <v>30</v>
      </c>
      <c r="BL34" s="37" t="s">
        <v>361</v>
      </c>
      <c r="BM34" s="70"/>
      <c r="BN34" s="38"/>
    </row>
    <row r="35" spans="1:66" ht="15.6" customHeight="1">
      <c r="A35" s="77">
        <v>9830</v>
      </c>
      <c r="B35" s="116" t="s">
        <v>211</v>
      </c>
      <c r="C35" s="40">
        <v>3897.5</v>
      </c>
      <c r="D35" s="71">
        <f t="shared" si="16"/>
        <v>87.83098591549296</v>
      </c>
      <c r="E35" s="41">
        <f t="shared" si="0"/>
        <v>9</v>
      </c>
      <c r="F35" s="40">
        <v>9178.8740082703334</v>
      </c>
      <c r="G35" s="71">
        <f t="shared" si="17"/>
        <v>78.244518103008929</v>
      </c>
      <c r="H35" s="41">
        <f t="shared" si="1"/>
        <v>4</v>
      </c>
      <c r="I35" s="40">
        <v>7155.5555555555557</v>
      </c>
      <c r="J35" s="71">
        <f t="shared" si="18"/>
        <v>92.528735632183938</v>
      </c>
      <c r="K35" s="41">
        <f t="shared" si="2"/>
        <v>24</v>
      </c>
      <c r="L35" s="40">
        <v>3004.1666666666665</v>
      </c>
      <c r="M35" s="71">
        <f t="shared" si="19"/>
        <v>72.027972027972069</v>
      </c>
      <c r="N35" s="41">
        <f t="shared" si="3"/>
        <v>24</v>
      </c>
      <c r="O35" s="40">
        <v>6366.666666666667</v>
      </c>
      <c r="P35" s="71">
        <f t="shared" si="20"/>
        <v>74.594805702011328</v>
      </c>
      <c r="Q35" s="41">
        <f t="shared" si="4"/>
        <v>27</v>
      </c>
      <c r="R35" s="40">
        <v>6700</v>
      </c>
      <c r="S35" s="71">
        <f t="shared" si="21"/>
        <v>99.381953028430118</v>
      </c>
      <c r="T35" s="41">
        <f t="shared" si="5"/>
        <v>7</v>
      </c>
      <c r="U35" s="40">
        <v>4110</v>
      </c>
      <c r="V35" s="71">
        <f t="shared" si="22"/>
        <v>110.85637221847607</v>
      </c>
      <c r="W35" s="41">
        <f t="shared" si="6"/>
        <v>9</v>
      </c>
      <c r="X35" s="40">
        <v>9942.7083333333339</v>
      </c>
      <c r="Y35" s="71">
        <f t="shared" si="23"/>
        <v>120.51767676767678</v>
      </c>
      <c r="Z35" s="41">
        <f t="shared" si="7"/>
        <v>7</v>
      </c>
      <c r="AA35" s="40">
        <v>6820.8333333333339</v>
      </c>
      <c r="AB35" s="71">
        <f t="shared" si="24"/>
        <v>95.063879210220676</v>
      </c>
      <c r="AC35" s="41">
        <f t="shared" si="8"/>
        <v>15</v>
      </c>
      <c r="AD35" s="40">
        <v>5741.666666666667</v>
      </c>
      <c r="AE35" s="71">
        <f t="shared" si="25"/>
        <v>103.85890865239679</v>
      </c>
      <c r="AF35" s="41">
        <f t="shared" si="9"/>
        <v>25</v>
      </c>
      <c r="AG35" s="40">
        <v>5700</v>
      </c>
      <c r="AH35" s="71">
        <f t="shared" si="26"/>
        <v>85.074626865671647</v>
      </c>
      <c r="AI35" s="41">
        <f t="shared" si="10"/>
        <v>21</v>
      </c>
      <c r="AJ35" s="40">
        <v>5360</v>
      </c>
      <c r="AK35" s="71">
        <f t="shared" si="27"/>
        <v>76.326094695621222</v>
      </c>
      <c r="AL35" s="41">
        <f t="shared" si="11"/>
        <v>27</v>
      </c>
      <c r="AM35" s="40">
        <v>2420</v>
      </c>
      <c r="AN35" s="71">
        <f t="shared" si="28"/>
        <v>30.024813895781637</v>
      </c>
      <c r="AO35" s="41">
        <f t="shared" si="12"/>
        <v>29</v>
      </c>
      <c r="AP35" s="40">
        <f t="shared" si="13"/>
        <v>5876.7670177301961</v>
      </c>
      <c r="AQ35" s="71">
        <f t="shared" si="29"/>
        <v>86.283468179858986</v>
      </c>
      <c r="AR35" s="41">
        <f t="shared" si="30"/>
        <v>28</v>
      </c>
      <c r="AT35" s="40">
        <v>350</v>
      </c>
      <c r="AU35" s="71">
        <f t="shared" si="31"/>
        <v>75.431034482758619</v>
      </c>
      <c r="AV35" s="41">
        <f t="shared" si="32"/>
        <v>25</v>
      </c>
      <c r="AW35" s="40">
        <v>110</v>
      </c>
      <c r="AX35" s="71"/>
      <c r="AY35" s="41"/>
      <c r="AZ35" s="40">
        <v>2432</v>
      </c>
      <c r="BA35" s="71">
        <f t="shared" si="33"/>
        <v>108.81431767337808</v>
      </c>
      <c r="BB35" s="41">
        <f t="shared" si="14"/>
        <v>5</v>
      </c>
      <c r="BC35" s="40">
        <v>2955.52</v>
      </c>
      <c r="BD35" s="71"/>
      <c r="BE35" s="41">
        <f t="shared" si="15"/>
        <v>8</v>
      </c>
      <c r="BF35" s="40">
        <v>681</v>
      </c>
      <c r="BG35" s="71">
        <f t="shared" si="34"/>
        <v>168.56435643564356</v>
      </c>
      <c r="BH35" s="41">
        <f t="shared" si="35"/>
        <v>6</v>
      </c>
      <c r="BI35" s="40">
        <v>670</v>
      </c>
      <c r="BJ35" s="71">
        <f t="shared" si="36"/>
        <v>91.780821917808225</v>
      </c>
      <c r="BK35" s="41">
        <f t="shared" si="37"/>
        <v>29</v>
      </c>
      <c r="BL35" s="40" t="s">
        <v>361</v>
      </c>
      <c r="BM35" s="71"/>
      <c r="BN35" s="41"/>
    </row>
    <row r="36" spans="1:66" ht="15.6" customHeight="1">
      <c r="A36" s="14" t="s">
        <v>62</v>
      </c>
      <c r="C36" s="44">
        <f>AVERAGE(C6:C35)</f>
        <v>3516</v>
      </c>
      <c r="D36" s="81"/>
      <c r="E36" s="45"/>
      <c r="F36" s="44">
        <f>AVERAGE(F6:F35)</f>
        <v>8465.8309676831886</v>
      </c>
      <c r="G36" s="81"/>
      <c r="H36" s="45"/>
      <c r="I36" s="44">
        <f>AVERAGE(I6:I35)</f>
        <v>8140.7407407407409</v>
      </c>
      <c r="J36" s="81"/>
      <c r="K36" s="45"/>
      <c r="L36" s="44">
        <f>AVERAGE(L6:L35)</f>
        <v>3279.0833333333335</v>
      </c>
      <c r="M36" s="81"/>
      <c r="N36" s="45"/>
      <c r="O36" s="44">
        <f>AVERAGE(O6:O35)</f>
        <v>7632.2777777777783</v>
      </c>
      <c r="P36" s="81"/>
      <c r="Q36" s="45"/>
      <c r="R36" s="44">
        <f>AVERAGE(R6:R35)</f>
        <v>5211.4444444444443</v>
      </c>
      <c r="S36" s="81"/>
      <c r="T36" s="45"/>
      <c r="U36" s="44">
        <f>AVERAGE(U6:U35)</f>
        <v>3746.3888888888896</v>
      </c>
      <c r="V36" s="81"/>
      <c r="W36" s="45"/>
      <c r="X36" s="44">
        <f>AVERAGE(X6:X35)</f>
        <v>9230.0347222222226</v>
      </c>
      <c r="Y36" s="81"/>
      <c r="Z36" s="45"/>
      <c r="AA36" s="44">
        <f>AVERAGE(AA6:AA35)</f>
        <v>6824.1666666666661</v>
      </c>
      <c r="AB36" s="81"/>
      <c r="AC36" s="45"/>
      <c r="AD36" s="44">
        <f>AVERAGE(AD6:AD35)</f>
        <v>6731.0555555555557</v>
      </c>
      <c r="AE36" s="81"/>
      <c r="AF36" s="45"/>
      <c r="AG36" s="44">
        <f>AVERAGE(AG6:AG35)</f>
        <v>5968.333333333333</v>
      </c>
      <c r="AH36" s="81"/>
      <c r="AI36" s="45"/>
      <c r="AJ36" s="44">
        <f>AVERAGE(AJ6:AJ35)</f>
        <v>6504.25</v>
      </c>
      <c r="AK36" s="81"/>
      <c r="AL36" s="45"/>
      <c r="AM36" s="44">
        <f>AVERAGE(AM6:AM35)</f>
        <v>5693</v>
      </c>
      <c r="AN36" s="81"/>
      <c r="AO36" s="45"/>
      <c r="AP36" s="44">
        <f>AVERAGE(AP6:AP35)</f>
        <v>6226.3543408189335</v>
      </c>
      <c r="AQ36" s="81"/>
      <c r="AR36" s="45"/>
      <c r="AT36" s="44">
        <f>AVERAGE(AT6:AT35)</f>
        <v>646.4</v>
      </c>
      <c r="AU36" s="81"/>
      <c r="AV36" s="45"/>
      <c r="AW36" s="44">
        <f>AVERAGE(AW6:AW35)</f>
        <v>192.24</v>
      </c>
      <c r="AX36" s="81"/>
      <c r="AY36" s="45"/>
      <c r="AZ36" s="44">
        <f>AVERAGE(AZ6:AZ35)</f>
        <v>1966.1666666666667</v>
      </c>
      <c r="BA36" s="81"/>
      <c r="BB36" s="45"/>
      <c r="BC36" s="44">
        <f>AVERAGE(BC6:BC35)</f>
        <v>2705.1144827586204</v>
      </c>
      <c r="BD36" s="81"/>
      <c r="BE36" s="45"/>
      <c r="BF36" s="44">
        <f>AVERAGE(BF6:BF35)</f>
        <v>577.56666666666672</v>
      </c>
      <c r="BG36" s="81"/>
      <c r="BH36" s="45"/>
      <c r="BI36" s="44">
        <f>AVERAGE(BI6:BI35)</f>
        <v>820.5</v>
      </c>
      <c r="BJ36" s="81"/>
      <c r="BK36" s="45"/>
      <c r="BL36" s="44">
        <f>AVERAGE(BL6:BL35)</f>
        <v>331.35999999999996</v>
      </c>
      <c r="BM36" s="81"/>
      <c r="BN36" s="45"/>
    </row>
    <row r="37" spans="1:66" ht="15.6" customHeight="1">
      <c r="A37" s="16" t="s">
        <v>26</v>
      </c>
      <c r="C37" s="2"/>
      <c r="F37" s="2" t="s">
        <v>309</v>
      </c>
      <c r="I37" s="16" t="s">
        <v>379</v>
      </c>
      <c r="L37" s="16"/>
      <c r="O37" s="16"/>
      <c r="R37" s="16"/>
      <c r="U37" s="16"/>
      <c r="X37" s="16"/>
      <c r="AA37" s="16"/>
      <c r="AD37" s="16"/>
      <c r="AG37" s="16"/>
      <c r="AJ37" s="16"/>
      <c r="AM37" s="2" t="s">
        <v>477</v>
      </c>
      <c r="AP37" s="16"/>
      <c r="AT37" s="16" t="s">
        <v>277</v>
      </c>
      <c r="AW37" s="16"/>
      <c r="AZ37" s="16" t="s">
        <v>344</v>
      </c>
      <c r="BC37" s="16"/>
      <c r="BF37" s="16"/>
      <c r="BI37" s="16"/>
      <c r="BL37" s="2"/>
    </row>
    <row r="39" spans="1:66" ht="15.6" customHeight="1">
      <c r="A39" s="2" t="s">
        <v>360</v>
      </c>
    </row>
  </sheetData>
  <conditionalFormatting sqref="C6:AR35">
    <cfRule type="cellIs" dxfId="3" priority="9" stopIfTrue="1" operator="greaterThan">
      <formula>991194</formula>
    </cfRule>
  </conditionalFormatting>
  <conditionalFormatting sqref="AV6:AV35 AY6:AY35 BB6:BB35 BE6:BE35">
    <cfRule type="cellIs" dxfId="2" priority="20" stopIfTrue="1" operator="greaterThan">
      <formula>991194</formula>
    </cfRule>
  </conditionalFormatting>
  <conditionalFormatting sqref="BH6:BH35">
    <cfRule type="cellIs" dxfId="1" priority="5" stopIfTrue="1" operator="greaterThan">
      <formula>991194</formula>
    </cfRule>
  </conditionalFormatting>
  <conditionalFormatting sqref="BK6:BN35">
    <cfRule type="cellIs" dxfId="0" priority="1" stopIfTrue="1" operator="greaterThan">
      <formula>991194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0092-0B32-4E72-B131-C91906265D60}">
  <dimension ref="D34"/>
  <sheetViews>
    <sheetView workbookViewId="0">
      <selection activeCell="V25" sqref="V25"/>
    </sheetView>
  </sheetViews>
  <sheetFormatPr defaultRowHeight="15"/>
  <sheetData>
    <row r="34" spans="4:4">
      <c r="D34" s="16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FBE8A-0B75-4401-B681-8D95096C0D08}">
  <dimension ref="A1:AX53"/>
  <sheetViews>
    <sheetView zoomScale="85" zoomScaleNormal="85"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N48" sqref="N48"/>
    </sheetView>
  </sheetViews>
  <sheetFormatPr defaultRowHeight="12"/>
  <cols>
    <col min="1" max="1" width="10" style="3" customWidth="1"/>
    <col min="2" max="2" width="25.7109375" style="13" customWidth="1"/>
    <col min="3" max="18" width="8.28515625" style="13" bestFit="1" customWidth="1"/>
    <col min="19" max="19" width="8.7109375" style="13" customWidth="1"/>
    <col min="20" max="20" width="9.28515625" style="13" customWidth="1"/>
    <col min="21" max="29" width="8.28515625" style="13" bestFit="1" customWidth="1"/>
    <col min="30" max="30" width="8.28515625" style="13" customWidth="1"/>
    <col min="31" max="31" width="9.42578125" style="13" customWidth="1"/>
    <col min="32" max="35" width="8.28515625" style="13" bestFit="1" customWidth="1"/>
    <col min="36" max="36" width="8.7109375" style="13" customWidth="1"/>
    <col min="37" max="37" width="9.28515625" style="13" customWidth="1"/>
    <col min="38" max="41" width="8.28515625" style="13" bestFit="1" customWidth="1"/>
    <col min="42" max="42" width="8.85546875" style="13"/>
    <col min="43" max="43" width="9.5703125" style="13" customWidth="1"/>
    <col min="44" max="44" width="8.28515625" style="13" bestFit="1" customWidth="1"/>
    <col min="45" max="45" width="9.140625" style="13"/>
    <col min="46" max="46" width="10" style="13" customWidth="1"/>
    <col min="47" max="50" width="8.28515625" style="13" bestFit="1" customWidth="1"/>
    <col min="51" max="232" width="8.85546875" style="13"/>
    <col min="233" max="233" width="8.28515625" style="13" customWidth="1"/>
    <col min="234" max="234" width="25.7109375" style="13" customWidth="1"/>
    <col min="235" max="238" width="7.7109375" style="13" customWidth="1"/>
    <col min="239" max="239" width="7.28515625" style="13" customWidth="1"/>
    <col min="240" max="240" width="8.7109375" style="13" customWidth="1"/>
    <col min="241" max="241" width="8.5703125" style="13" customWidth="1"/>
    <col min="242" max="243" width="7.42578125" style="13" bestFit="1" customWidth="1"/>
    <col min="244" max="244" width="8.7109375" style="13" customWidth="1"/>
    <col min="245" max="245" width="8.28515625" style="13" customWidth="1"/>
    <col min="246" max="247" width="7.42578125" style="13" bestFit="1" customWidth="1"/>
    <col min="248" max="248" width="8.7109375" style="13" customWidth="1"/>
    <col min="249" max="249" width="7.7109375" style="13" customWidth="1"/>
    <col min="250" max="255" width="7.28515625" style="13" customWidth="1"/>
    <col min="256" max="256" width="7.5703125" style="13" customWidth="1"/>
    <col min="257" max="259" width="7.28515625" style="13" customWidth="1"/>
    <col min="260" max="488" width="8.85546875" style="13"/>
    <col min="489" max="489" width="8.28515625" style="13" customWidth="1"/>
    <col min="490" max="490" width="25.7109375" style="13" customWidth="1"/>
    <col min="491" max="494" width="7.7109375" style="13" customWidth="1"/>
    <col min="495" max="495" width="7.28515625" style="13" customWidth="1"/>
    <col min="496" max="496" width="8.7109375" style="13" customWidth="1"/>
    <col min="497" max="497" width="8.5703125" style="13" customWidth="1"/>
    <col min="498" max="499" width="7.42578125" style="13" bestFit="1" customWidth="1"/>
    <col min="500" max="500" width="8.7109375" style="13" customWidth="1"/>
    <col min="501" max="501" width="8.28515625" style="13" customWidth="1"/>
    <col min="502" max="503" width="7.42578125" style="13" bestFit="1" customWidth="1"/>
    <col min="504" max="504" width="8.7109375" style="13" customWidth="1"/>
    <col min="505" max="505" width="7.7109375" style="13" customWidth="1"/>
    <col min="506" max="511" width="7.28515625" style="13" customWidth="1"/>
    <col min="512" max="512" width="7.5703125" style="13" customWidth="1"/>
    <col min="513" max="515" width="7.28515625" style="13" customWidth="1"/>
    <col min="516" max="744" width="8.85546875" style="13"/>
    <col min="745" max="745" width="8.28515625" style="13" customWidth="1"/>
    <col min="746" max="746" width="25.7109375" style="13" customWidth="1"/>
    <col min="747" max="750" width="7.7109375" style="13" customWidth="1"/>
    <col min="751" max="751" width="7.28515625" style="13" customWidth="1"/>
    <col min="752" max="752" width="8.7109375" style="13" customWidth="1"/>
    <col min="753" max="753" width="8.5703125" style="13" customWidth="1"/>
    <col min="754" max="755" width="7.42578125" style="13" bestFit="1" customWidth="1"/>
    <col min="756" max="756" width="8.7109375" style="13" customWidth="1"/>
    <col min="757" max="757" width="8.28515625" style="13" customWidth="1"/>
    <col min="758" max="759" width="7.42578125" style="13" bestFit="1" customWidth="1"/>
    <col min="760" max="760" width="8.7109375" style="13" customWidth="1"/>
    <col min="761" max="761" width="7.7109375" style="13" customWidth="1"/>
    <col min="762" max="767" width="7.28515625" style="13" customWidth="1"/>
    <col min="768" max="768" width="7.5703125" style="13" customWidth="1"/>
    <col min="769" max="771" width="7.28515625" style="13" customWidth="1"/>
    <col min="772" max="1000" width="8.85546875" style="13"/>
    <col min="1001" max="1001" width="8.28515625" style="13" customWidth="1"/>
    <col min="1002" max="1002" width="25.7109375" style="13" customWidth="1"/>
    <col min="1003" max="1006" width="7.7109375" style="13" customWidth="1"/>
    <col min="1007" max="1007" width="7.28515625" style="13" customWidth="1"/>
    <col min="1008" max="1008" width="8.7109375" style="13" customWidth="1"/>
    <col min="1009" max="1009" width="8.5703125" style="13" customWidth="1"/>
    <col min="1010" max="1011" width="7.42578125" style="13" bestFit="1" customWidth="1"/>
    <col min="1012" max="1012" width="8.7109375" style="13" customWidth="1"/>
    <col min="1013" max="1013" width="8.28515625" style="13" customWidth="1"/>
    <col min="1014" max="1015" width="7.42578125" style="13" bestFit="1" customWidth="1"/>
    <col min="1016" max="1016" width="8.7109375" style="13" customWidth="1"/>
    <col min="1017" max="1017" width="7.7109375" style="13" customWidth="1"/>
    <col min="1018" max="1023" width="7.28515625" style="13" customWidth="1"/>
    <col min="1024" max="1024" width="7.5703125" style="13" customWidth="1"/>
    <col min="1025" max="1027" width="7.28515625" style="13" customWidth="1"/>
    <col min="1028" max="1256" width="8.85546875" style="13"/>
    <col min="1257" max="1257" width="8.28515625" style="13" customWidth="1"/>
    <col min="1258" max="1258" width="25.7109375" style="13" customWidth="1"/>
    <col min="1259" max="1262" width="7.7109375" style="13" customWidth="1"/>
    <col min="1263" max="1263" width="7.28515625" style="13" customWidth="1"/>
    <col min="1264" max="1264" width="8.7109375" style="13" customWidth="1"/>
    <col min="1265" max="1265" width="8.5703125" style="13" customWidth="1"/>
    <col min="1266" max="1267" width="7.42578125" style="13" bestFit="1" customWidth="1"/>
    <col min="1268" max="1268" width="8.7109375" style="13" customWidth="1"/>
    <col min="1269" max="1269" width="8.28515625" style="13" customWidth="1"/>
    <col min="1270" max="1271" width="7.42578125" style="13" bestFit="1" customWidth="1"/>
    <col min="1272" max="1272" width="8.7109375" style="13" customWidth="1"/>
    <col min="1273" max="1273" width="7.7109375" style="13" customWidth="1"/>
    <col min="1274" max="1279" width="7.28515625" style="13" customWidth="1"/>
    <col min="1280" max="1280" width="7.5703125" style="13" customWidth="1"/>
    <col min="1281" max="1283" width="7.28515625" style="13" customWidth="1"/>
    <col min="1284" max="1512" width="8.85546875" style="13"/>
    <col min="1513" max="1513" width="8.28515625" style="13" customWidth="1"/>
    <col min="1514" max="1514" width="25.7109375" style="13" customWidth="1"/>
    <col min="1515" max="1518" width="7.7109375" style="13" customWidth="1"/>
    <col min="1519" max="1519" width="7.28515625" style="13" customWidth="1"/>
    <col min="1520" max="1520" width="8.7109375" style="13" customWidth="1"/>
    <col min="1521" max="1521" width="8.5703125" style="13" customWidth="1"/>
    <col min="1522" max="1523" width="7.42578125" style="13" bestFit="1" customWidth="1"/>
    <col min="1524" max="1524" width="8.7109375" style="13" customWidth="1"/>
    <col min="1525" max="1525" width="8.28515625" style="13" customWidth="1"/>
    <col min="1526" max="1527" width="7.42578125" style="13" bestFit="1" customWidth="1"/>
    <col min="1528" max="1528" width="8.7109375" style="13" customWidth="1"/>
    <col min="1529" max="1529" width="7.7109375" style="13" customWidth="1"/>
    <col min="1530" max="1535" width="7.28515625" style="13" customWidth="1"/>
    <col min="1536" max="1536" width="7.5703125" style="13" customWidth="1"/>
    <col min="1537" max="1539" width="7.28515625" style="13" customWidth="1"/>
    <col min="1540" max="1768" width="8.85546875" style="13"/>
    <col min="1769" max="1769" width="8.28515625" style="13" customWidth="1"/>
    <col min="1770" max="1770" width="25.7109375" style="13" customWidth="1"/>
    <col min="1771" max="1774" width="7.7109375" style="13" customWidth="1"/>
    <col min="1775" max="1775" width="7.28515625" style="13" customWidth="1"/>
    <col min="1776" max="1776" width="8.7109375" style="13" customWidth="1"/>
    <col min="1777" max="1777" width="8.5703125" style="13" customWidth="1"/>
    <col min="1778" max="1779" width="7.42578125" style="13" bestFit="1" customWidth="1"/>
    <col min="1780" max="1780" width="8.7109375" style="13" customWidth="1"/>
    <col min="1781" max="1781" width="8.28515625" style="13" customWidth="1"/>
    <col min="1782" max="1783" width="7.42578125" style="13" bestFit="1" customWidth="1"/>
    <col min="1784" max="1784" width="8.7109375" style="13" customWidth="1"/>
    <col min="1785" max="1785" width="7.7109375" style="13" customWidth="1"/>
    <col min="1786" max="1791" width="7.28515625" style="13" customWidth="1"/>
    <col min="1792" max="1792" width="7.5703125" style="13" customWidth="1"/>
    <col min="1793" max="1795" width="7.28515625" style="13" customWidth="1"/>
    <col min="1796" max="2024" width="8.85546875" style="13"/>
    <col min="2025" max="2025" width="8.28515625" style="13" customWidth="1"/>
    <col min="2026" max="2026" width="25.7109375" style="13" customWidth="1"/>
    <col min="2027" max="2030" width="7.7109375" style="13" customWidth="1"/>
    <col min="2031" max="2031" width="7.28515625" style="13" customWidth="1"/>
    <col min="2032" max="2032" width="8.7109375" style="13" customWidth="1"/>
    <col min="2033" max="2033" width="8.5703125" style="13" customWidth="1"/>
    <col min="2034" max="2035" width="7.42578125" style="13" bestFit="1" customWidth="1"/>
    <col min="2036" max="2036" width="8.7109375" style="13" customWidth="1"/>
    <col min="2037" max="2037" width="8.28515625" style="13" customWidth="1"/>
    <col min="2038" max="2039" width="7.42578125" style="13" bestFit="1" customWidth="1"/>
    <col min="2040" max="2040" width="8.7109375" style="13" customWidth="1"/>
    <col min="2041" max="2041" width="7.7109375" style="13" customWidth="1"/>
    <col min="2042" max="2047" width="7.28515625" style="13" customWidth="1"/>
    <col min="2048" max="2048" width="7.5703125" style="13" customWidth="1"/>
    <col min="2049" max="2051" width="7.28515625" style="13" customWidth="1"/>
    <col min="2052" max="2280" width="8.85546875" style="13"/>
    <col min="2281" max="2281" width="8.28515625" style="13" customWidth="1"/>
    <col min="2282" max="2282" width="25.7109375" style="13" customWidth="1"/>
    <col min="2283" max="2286" width="7.7109375" style="13" customWidth="1"/>
    <col min="2287" max="2287" width="7.28515625" style="13" customWidth="1"/>
    <col min="2288" max="2288" width="8.7109375" style="13" customWidth="1"/>
    <col min="2289" max="2289" width="8.5703125" style="13" customWidth="1"/>
    <col min="2290" max="2291" width="7.42578125" style="13" bestFit="1" customWidth="1"/>
    <col min="2292" max="2292" width="8.7109375" style="13" customWidth="1"/>
    <col min="2293" max="2293" width="8.28515625" style="13" customWidth="1"/>
    <col min="2294" max="2295" width="7.42578125" style="13" bestFit="1" customWidth="1"/>
    <col min="2296" max="2296" width="8.7109375" style="13" customWidth="1"/>
    <col min="2297" max="2297" width="7.7109375" style="13" customWidth="1"/>
    <col min="2298" max="2303" width="7.28515625" style="13" customWidth="1"/>
    <col min="2304" max="2304" width="7.5703125" style="13" customWidth="1"/>
    <col min="2305" max="2307" width="7.28515625" style="13" customWidth="1"/>
    <col min="2308" max="2536" width="8.85546875" style="13"/>
    <col min="2537" max="2537" width="8.28515625" style="13" customWidth="1"/>
    <col min="2538" max="2538" width="25.7109375" style="13" customWidth="1"/>
    <col min="2539" max="2542" width="7.7109375" style="13" customWidth="1"/>
    <col min="2543" max="2543" width="7.28515625" style="13" customWidth="1"/>
    <col min="2544" max="2544" width="8.7109375" style="13" customWidth="1"/>
    <col min="2545" max="2545" width="8.5703125" style="13" customWidth="1"/>
    <col min="2546" max="2547" width="7.42578125" style="13" bestFit="1" customWidth="1"/>
    <col min="2548" max="2548" width="8.7109375" style="13" customWidth="1"/>
    <col min="2549" max="2549" width="8.28515625" style="13" customWidth="1"/>
    <col min="2550" max="2551" width="7.42578125" style="13" bestFit="1" customWidth="1"/>
    <col min="2552" max="2552" width="8.7109375" style="13" customWidth="1"/>
    <col min="2553" max="2553" width="7.7109375" style="13" customWidth="1"/>
    <col min="2554" max="2559" width="7.28515625" style="13" customWidth="1"/>
    <col min="2560" max="2560" width="7.5703125" style="13" customWidth="1"/>
    <col min="2561" max="2563" width="7.28515625" style="13" customWidth="1"/>
    <col min="2564" max="2792" width="8.85546875" style="13"/>
    <col min="2793" max="2793" width="8.28515625" style="13" customWidth="1"/>
    <col min="2794" max="2794" width="25.7109375" style="13" customWidth="1"/>
    <col min="2795" max="2798" width="7.7109375" style="13" customWidth="1"/>
    <col min="2799" max="2799" width="7.28515625" style="13" customWidth="1"/>
    <col min="2800" max="2800" width="8.7109375" style="13" customWidth="1"/>
    <col min="2801" max="2801" width="8.5703125" style="13" customWidth="1"/>
    <col min="2802" max="2803" width="7.42578125" style="13" bestFit="1" customWidth="1"/>
    <col min="2804" max="2804" width="8.7109375" style="13" customWidth="1"/>
    <col min="2805" max="2805" width="8.28515625" style="13" customWidth="1"/>
    <col min="2806" max="2807" width="7.42578125" style="13" bestFit="1" customWidth="1"/>
    <col min="2808" max="2808" width="8.7109375" style="13" customWidth="1"/>
    <col min="2809" max="2809" width="7.7109375" style="13" customWidth="1"/>
    <col min="2810" max="2815" width="7.28515625" style="13" customWidth="1"/>
    <col min="2816" max="2816" width="7.5703125" style="13" customWidth="1"/>
    <col min="2817" max="2819" width="7.28515625" style="13" customWidth="1"/>
    <col min="2820" max="3048" width="8.85546875" style="13"/>
    <col min="3049" max="3049" width="8.28515625" style="13" customWidth="1"/>
    <col min="3050" max="3050" width="25.7109375" style="13" customWidth="1"/>
    <col min="3051" max="3054" width="7.7109375" style="13" customWidth="1"/>
    <col min="3055" max="3055" width="7.28515625" style="13" customWidth="1"/>
    <col min="3056" max="3056" width="8.7109375" style="13" customWidth="1"/>
    <col min="3057" max="3057" width="8.5703125" style="13" customWidth="1"/>
    <col min="3058" max="3059" width="7.42578125" style="13" bestFit="1" customWidth="1"/>
    <col min="3060" max="3060" width="8.7109375" style="13" customWidth="1"/>
    <col min="3061" max="3061" width="8.28515625" style="13" customWidth="1"/>
    <col min="3062" max="3063" width="7.42578125" style="13" bestFit="1" customWidth="1"/>
    <col min="3064" max="3064" width="8.7109375" style="13" customWidth="1"/>
    <col min="3065" max="3065" width="7.7109375" style="13" customWidth="1"/>
    <col min="3066" max="3071" width="7.28515625" style="13" customWidth="1"/>
    <col min="3072" max="3072" width="7.5703125" style="13" customWidth="1"/>
    <col min="3073" max="3075" width="7.28515625" style="13" customWidth="1"/>
    <col min="3076" max="3304" width="8.85546875" style="13"/>
    <col min="3305" max="3305" width="8.28515625" style="13" customWidth="1"/>
    <col min="3306" max="3306" width="25.7109375" style="13" customWidth="1"/>
    <col min="3307" max="3310" width="7.7109375" style="13" customWidth="1"/>
    <col min="3311" max="3311" width="7.28515625" style="13" customWidth="1"/>
    <col min="3312" max="3312" width="8.7109375" style="13" customWidth="1"/>
    <col min="3313" max="3313" width="8.5703125" style="13" customWidth="1"/>
    <col min="3314" max="3315" width="7.42578125" style="13" bestFit="1" customWidth="1"/>
    <col min="3316" max="3316" width="8.7109375" style="13" customWidth="1"/>
    <col min="3317" max="3317" width="8.28515625" style="13" customWidth="1"/>
    <col min="3318" max="3319" width="7.42578125" style="13" bestFit="1" customWidth="1"/>
    <col min="3320" max="3320" width="8.7109375" style="13" customWidth="1"/>
    <col min="3321" max="3321" width="7.7109375" style="13" customWidth="1"/>
    <col min="3322" max="3327" width="7.28515625" style="13" customWidth="1"/>
    <col min="3328" max="3328" width="7.5703125" style="13" customWidth="1"/>
    <col min="3329" max="3331" width="7.28515625" style="13" customWidth="1"/>
    <col min="3332" max="3560" width="8.85546875" style="13"/>
    <col min="3561" max="3561" width="8.28515625" style="13" customWidth="1"/>
    <col min="3562" max="3562" width="25.7109375" style="13" customWidth="1"/>
    <col min="3563" max="3566" width="7.7109375" style="13" customWidth="1"/>
    <col min="3567" max="3567" width="7.28515625" style="13" customWidth="1"/>
    <col min="3568" max="3568" width="8.7109375" style="13" customWidth="1"/>
    <col min="3569" max="3569" width="8.5703125" style="13" customWidth="1"/>
    <col min="3570" max="3571" width="7.42578125" style="13" bestFit="1" customWidth="1"/>
    <col min="3572" max="3572" width="8.7109375" style="13" customWidth="1"/>
    <col min="3573" max="3573" width="8.28515625" style="13" customWidth="1"/>
    <col min="3574" max="3575" width="7.42578125" style="13" bestFit="1" customWidth="1"/>
    <col min="3576" max="3576" width="8.7109375" style="13" customWidth="1"/>
    <col min="3577" max="3577" width="7.7109375" style="13" customWidth="1"/>
    <col min="3578" max="3583" width="7.28515625" style="13" customWidth="1"/>
    <col min="3584" max="3584" width="7.5703125" style="13" customWidth="1"/>
    <col min="3585" max="3587" width="7.28515625" style="13" customWidth="1"/>
    <col min="3588" max="3816" width="8.85546875" style="13"/>
    <col min="3817" max="3817" width="8.28515625" style="13" customWidth="1"/>
    <col min="3818" max="3818" width="25.7109375" style="13" customWidth="1"/>
    <col min="3819" max="3822" width="7.7109375" style="13" customWidth="1"/>
    <col min="3823" max="3823" width="7.28515625" style="13" customWidth="1"/>
    <col min="3824" max="3824" width="8.7109375" style="13" customWidth="1"/>
    <col min="3825" max="3825" width="8.5703125" style="13" customWidth="1"/>
    <col min="3826" max="3827" width="7.42578125" style="13" bestFit="1" customWidth="1"/>
    <col min="3828" max="3828" width="8.7109375" style="13" customWidth="1"/>
    <col min="3829" max="3829" width="8.28515625" style="13" customWidth="1"/>
    <col min="3830" max="3831" width="7.42578125" style="13" bestFit="1" customWidth="1"/>
    <col min="3832" max="3832" width="8.7109375" style="13" customWidth="1"/>
    <col min="3833" max="3833" width="7.7109375" style="13" customWidth="1"/>
    <col min="3834" max="3839" width="7.28515625" style="13" customWidth="1"/>
    <col min="3840" max="3840" width="7.5703125" style="13" customWidth="1"/>
    <col min="3841" max="3843" width="7.28515625" style="13" customWidth="1"/>
    <col min="3844" max="4072" width="8.85546875" style="13"/>
    <col min="4073" max="4073" width="8.28515625" style="13" customWidth="1"/>
    <col min="4074" max="4074" width="25.7109375" style="13" customWidth="1"/>
    <col min="4075" max="4078" width="7.7109375" style="13" customWidth="1"/>
    <col min="4079" max="4079" width="7.28515625" style="13" customWidth="1"/>
    <col min="4080" max="4080" width="8.7109375" style="13" customWidth="1"/>
    <col min="4081" max="4081" width="8.5703125" style="13" customWidth="1"/>
    <col min="4082" max="4083" width="7.42578125" style="13" bestFit="1" customWidth="1"/>
    <col min="4084" max="4084" width="8.7109375" style="13" customWidth="1"/>
    <col min="4085" max="4085" width="8.28515625" style="13" customWidth="1"/>
    <col min="4086" max="4087" width="7.42578125" style="13" bestFit="1" customWidth="1"/>
    <col min="4088" max="4088" width="8.7109375" style="13" customWidth="1"/>
    <col min="4089" max="4089" width="7.7109375" style="13" customWidth="1"/>
    <col min="4090" max="4095" width="7.28515625" style="13" customWidth="1"/>
    <col min="4096" max="4096" width="7.5703125" style="13" customWidth="1"/>
    <col min="4097" max="4099" width="7.28515625" style="13" customWidth="1"/>
    <col min="4100" max="4328" width="8.85546875" style="13"/>
    <col min="4329" max="4329" width="8.28515625" style="13" customWidth="1"/>
    <col min="4330" max="4330" width="25.7109375" style="13" customWidth="1"/>
    <col min="4331" max="4334" width="7.7109375" style="13" customWidth="1"/>
    <col min="4335" max="4335" width="7.28515625" style="13" customWidth="1"/>
    <col min="4336" max="4336" width="8.7109375" style="13" customWidth="1"/>
    <col min="4337" max="4337" width="8.5703125" style="13" customWidth="1"/>
    <col min="4338" max="4339" width="7.42578125" style="13" bestFit="1" customWidth="1"/>
    <col min="4340" max="4340" width="8.7109375" style="13" customWidth="1"/>
    <col min="4341" max="4341" width="8.28515625" style="13" customWidth="1"/>
    <col min="4342" max="4343" width="7.42578125" style="13" bestFit="1" customWidth="1"/>
    <col min="4344" max="4344" width="8.7109375" style="13" customWidth="1"/>
    <col min="4345" max="4345" width="7.7109375" style="13" customWidth="1"/>
    <col min="4346" max="4351" width="7.28515625" style="13" customWidth="1"/>
    <col min="4352" max="4352" width="7.5703125" style="13" customWidth="1"/>
    <col min="4353" max="4355" width="7.28515625" style="13" customWidth="1"/>
    <col min="4356" max="4584" width="8.85546875" style="13"/>
    <col min="4585" max="4585" width="8.28515625" style="13" customWidth="1"/>
    <col min="4586" max="4586" width="25.7109375" style="13" customWidth="1"/>
    <col min="4587" max="4590" width="7.7109375" style="13" customWidth="1"/>
    <col min="4591" max="4591" width="7.28515625" style="13" customWidth="1"/>
    <col min="4592" max="4592" width="8.7109375" style="13" customWidth="1"/>
    <col min="4593" max="4593" width="8.5703125" style="13" customWidth="1"/>
    <col min="4594" max="4595" width="7.42578125" style="13" bestFit="1" customWidth="1"/>
    <col min="4596" max="4596" width="8.7109375" style="13" customWidth="1"/>
    <col min="4597" max="4597" width="8.28515625" style="13" customWidth="1"/>
    <col min="4598" max="4599" width="7.42578125" style="13" bestFit="1" customWidth="1"/>
    <col min="4600" max="4600" width="8.7109375" style="13" customWidth="1"/>
    <col min="4601" max="4601" width="7.7109375" style="13" customWidth="1"/>
    <col min="4602" max="4607" width="7.28515625" style="13" customWidth="1"/>
    <col min="4608" max="4608" width="7.5703125" style="13" customWidth="1"/>
    <col min="4609" max="4611" width="7.28515625" style="13" customWidth="1"/>
    <col min="4612" max="4840" width="8.85546875" style="13"/>
    <col min="4841" max="4841" width="8.28515625" style="13" customWidth="1"/>
    <col min="4842" max="4842" width="25.7109375" style="13" customWidth="1"/>
    <col min="4843" max="4846" width="7.7109375" style="13" customWidth="1"/>
    <col min="4847" max="4847" width="7.28515625" style="13" customWidth="1"/>
    <col min="4848" max="4848" width="8.7109375" style="13" customWidth="1"/>
    <col min="4849" max="4849" width="8.5703125" style="13" customWidth="1"/>
    <col min="4850" max="4851" width="7.42578125" style="13" bestFit="1" customWidth="1"/>
    <col min="4852" max="4852" width="8.7109375" style="13" customWidth="1"/>
    <col min="4853" max="4853" width="8.28515625" style="13" customWidth="1"/>
    <col min="4854" max="4855" width="7.42578125" style="13" bestFit="1" customWidth="1"/>
    <col min="4856" max="4856" width="8.7109375" style="13" customWidth="1"/>
    <col min="4857" max="4857" width="7.7109375" style="13" customWidth="1"/>
    <col min="4858" max="4863" width="7.28515625" style="13" customWidth="1"/>
    <col min="4864" max="4864" width="7.5703125" style="13" customWidth="1"/>
    <col min="4865" max="4867" width="7.28515625" style="13" customWidth="1"/>
    <col min="4868" max="5096" width="8.85546875" style="13"/>
    <col min="5097" max="5097" width="8.28515625" style="13" customWidth="1"/>
    <col min="5098" max="5098" width="25.7109375" style="13" customWidth="1"/>
    <col min="5099" max="5102" width="7.7109375" style="13" customWidth="1"/>
    <col min="5103" max="5103" width="7.28515625" style="13" customWidth="1"/>
    <col min="5104" max="5104" width="8.7109375" style="13" customWidth="1"/>
    <col min="5105" max="5105" width="8.5703125" style="13" customWidth="1"/>
    <col min="5106" max="5107" width="7.42578125" style="13" bestFit="1" customWidth="1"/>
    <col min="5108" max="5108" width="8.7109375" style="13" customWidth="1"/>
    <col min="5109" max="5109" width="8.28515625" style="13" customWidth="1"/>
    <col min="5110" max="5111" width="7.42578125" style="13" bestFit="1" customWidth="1"/>
    <col min="5112" max="5112" width="8.7109375" style="13" customWidth="1"/>
    <col min="5113" max="5113" width="7.7109375" style="13" customWidth="1"/>
    <col min="5114" max="5119" width="7.28515625" style="13" customWidth="1"/>
    <col min="5120" max="5120" width="7.5703125" style="13" customWidth="1"/>
    <col min="5121" max="5123" width="7.28515625" style="13" customWidth="1"/>
    <col min="5124" max="5352" width="8.85546875" style="13"/>
    <col min="5353" max="5353" width="8.28515625" style="13" customWidth="1"/>
    <col min="5354" max="5354" width="25.7109375" style="13" customWidth="1"/>
    <col min="5355" max="5358" width="7.7109375" style="13" customWidth="1"/>
    <col min="5359" max="5359" width="7.28515625" style="13" customWidth="1"/>
    <col min="5360" max="5360" width="8.7109375" style="13" customWidth="1"/>
    <col min="5361" max="5361" width="8.5703125" style="13" customWidth="1"/>
    <col min="5362" max="5363" width="7.42578125" style="13" bestFit="1" customWidth="1"/>
    <col min="5364" max="5364" width="8.7109375" style="13" customWidth="1"/>
    <col min="5365" max="5365" width="8.28515625" style="13" customWidth="1"/>
    <col min="5366" max="5367" width="7.42578125" style="13" bestFit="1" customWidth="1"/>
    <col min="5368" max="5368" width="8.7109375" style="13" customWidth="1"/>
    <col min="5369" max="5369" width="7.7109375" style="13" customWidth="1"/>
    <col min="5370" max="5375" width="7.28515625" style="13" customWidth="1"/>
    <col min="5376" max="5376" width="7.5703125" style="13" customWidth="1"/>
    <col min="5377" max="5379" width="7.28515625" style="13" customWidth="1"/>
    <col min="5380" max="5608" width="8.85546875" style="13"/>
    <col min="5609" max="5609" width="8.28515625" style="13" customWidth="1"/>
    <col min="5610" max="5610" width="25.7109375" style="13" customWidth="1"/>
    <col min="5611" max="5614" width="7.7109375" style="13" customWidth="1"/>
    <col min="5615" max="5615" width="7.28515625" style="13" customWidth="1"/>
    <col min="5616" max="5616" width="8.7109375" style="13" customWidth="1"/>
    <col min="5617" max="5617" width="8.5703125" style="13" customWidth="1"/>
    <col min="5618" max="5619" width="7.42578125" style="13" bestFit="1" customWidth="1"/>
    <col min="5620" max="5620" width="8.7109375" style="13" customWidth="1"/>
    <col min="5621" max="5621" width="8.28515625" style="13" customWidth="1"/>
    <col min="5622" max="5623" width="7.42578125" style="13" bestFit="1" customWidth="1"/>
    <col min="5624" max="5624" width="8.7109375" style="13" customWidth="1"/>
    <col min="5625" max="5625" width="7.7109375" style="13" customWidth="1"/>
    <col min="5626" max="5631" width="7.28515625" style="13" customWidth="1"/>
    <col min="5632" max="5632" width="7.5703125" style="13" customWidth="1"/>
    <col min="5633" max="5635" width="7.28515625" style="13" customWidth="1"/>
    <col min="5636" max="5864" width="8.85546875" style="13"/>
    <col min="5865" max="5865" width="8.28515625" style="13" customWidth="1"/>
    <col min="5866" max="5866" width="25.7109375" style="13" customWidth="1"/>
    <col min="5867" max="5870" width="7.7109375" style="13" customWidth="1"/>
    <col min="5871" max="5871" width="7.28515625" style="13" customWidth="1"/>
    <col min="5872" max="5872" width="8.7109375" style="13" customWidth="1"/>
    <col min="5873" max="5873" width="8.5703125" style="13" customWidth="1"/>
    <col min="5874" max="5875" width="7.42578125" style="13" bestFit="1" customWidth="1"/>
    <col min="5876" max="5876" width="8.7109375" style="13" customWidth="1"/>
    <col min="5877" max="5877" width="8.28515625" style="13" customWidth="1"/>
    <col min="5878" max="5879" width="7.42578125" style="13" bestFit="1" customWidth="1"/>
    <col min="5880" max="5880" width="8.7109375" style="13" customWidth="1"/>
    <col min="5881" max="5881" width="7.7109375" style="13" customWidth="1"/>
    <col min="5882" max="5887" width="7.28515625" style="13" customWidth="1"/>
    <col min="5888" max="5888" width="7.5703125" style="13" customWidth="1"/>
    <col min="5889" max="5891" width="7.28515625" style="13" customWidth="1"/>
    <col min="5892" max="6120" width="8.85546875" style="13"/>
    <col min="6121" max="6121" width="8.28515625" style="13" customWidth="1"/>
    <col min="6122" max="6122" width="25.7109375" style="13" customWidth="1"/>
    <col min="6123" max="6126" width="7.7109375" style="13" customWidth="1"/>
    <col min="6127" max="6127" width="7.28515625" style="13" customWidth="1"/>
    <col min="6128" max="6128" width="8.7109375" style="13" customWidth="1"/>
    <col min="6129" max="6129" width="8.5703125" style="13" customWidth="1"/>
    <col min="6130" max="6131" width="7.42578125" style="13" bestFit="1" customWidth="1"/>
    <col min="6132" max="6132" width="8.7109375" style="13" customWidth="1"/>
    <col min="6133" max="6133" width="8.28515625" style="13" customWidth="1"/>
    <col min="6134" max="6135" width="7.42578125" style="13" bestFit="1" customWidth="1"/>
    <col min="6136" max="6136" width="8.7109375" style="13" customWidth="1"/>
    <col min="6137" max="6137" width="7.7109375" style="13" customWidth="1"/>
    <col min="6138" max="6143" width="7.28515625" style="13" customWidth="1"/>
    <col min="6144" max="6144" width="7.5703125" style="13" customWidth="1"/>
    <col min="6145" max="6147" width="7.28515625" style="13" customWidth="1"/>
    <col min="6148" max="6376" width="8.85546875" style="13"/>
    <col min="6377" max="6377" width="8.28515625" style="13" customWidth="1"/>
    <col min="6378" max="6378" width="25.7109375" style="13" customWidth="1"/>
    <col min="6379" max="6382" width="7.7109375" style="13" customWidth="1"/>
    <col min="6383" max="6383" width="7.28515625" style="13" customWidth="1"/>
    <col min="6384" max="6384" width="8.7109375" style="13" customWidth="1"/>
    <col min="6385" max="6385" width="8.5703125" style="13" customWidth="1"/>
    <col min="6386" max="6387" width="7.42578125" style="13" bestFit="1" customWidth="1"/>
    <col min="6388" max="6388" width="8.7109375" style="13" customWidth="1"/>
    <col min="6389" max="6389" width="8.28515625" style="13" customWidth="1"/>
    <col min="6390" max="6391" width="7.42578125" style="13" bestFit="1" customWidth="1"/>
    <col min="6392" max="6392" width="8.7109375" style="13" customWidth="1"/>
    <col min="6393" max="6393" width="7.7109375" style="13" customWidth="1"/>
    <col min="6394" max="6399" width="7.28515625" style="13" customWidth="1"/>
    <col min="6400" max="6400" width="7.5703125" style="13" customWidth="1"/>
    <col min="6401" max="6403" width="7.28515625" style="13" customWidth="1"/>
    <col min="6404" max="6632" width="8.85546875" style="13"/>
    <col min="6633" max="6633" width="8.28515625" style="13" customWidth="1"/>
    <col min="6634" max="6634" width="25.7109375" style="13" customWidth="1"/>
    <col min="6635" max="6638" width="7.7109375" style="13" customWidth="1"/>
    <col min="6639" max="6639" width="7.28515625" style="13" customWidth="1"/>
    <col min="6640" max="6640" width="8.7109375" style="13" customWidth="1"/>
    <col min="6641" max="6641" width="8.5703125" style="13" customWidth="1"/>
    <col min="6642" max="6643" width="7.42578125" style="13" bestFit="1" customWidth="1"/>
    <col min="6644" max="6644" width="8.7109375" style="13" customWidth="1"/>
    <col min="6645" max="6645" width="8.28515625" style="13" customWidth="1"/>
    <col min="6646" max="6647" width="7.42578125" style="13" bestFit="1" customWidth="1"/>
    <col min="6648" max="6648" width="8.7109375" style="13" customWidth="1"/>
    <col min="6649" max="6649" width="7.7109375" style="13" customWidth="1"/>
    <col min="6650" max="6655" width="7.28515625" style="13" customWidth="1"/>
    <col min="6656" max="6656" width="7.5703125" style="13" customWidth="1"/>
    <col min="6657" max="6659" width="7.28515625" style="13" customWidth="1"/>
    <col min="6660" max="6888" width="8.85546875" style="13"/>
    <col min="6889" max="6889" width="8.28515625" style="13" customWidth="1"/>
    <col min="6890" max="6890" width="25.7109375" style="13" customWidth="1"/>
    <col min="6891" max="6894" width="7.7109375" style="13" customWidth="1"/>
    <col min="6895" max="6895" width="7.28515625" style="13" customWidth="1"/>
    <col min="6896" max="6896" width="8.7109375" style="13" customWidth="1"/>
    <col min="6897" max="6897" width="8.5703125" style="13" customWidth="1"/>
    <col min="6898" max="6899" width="7.42578125" style="13" bestFit="1" customWidth="1"/>
    <col min="6900" max="6900" width="8.7109375" style="13" customWidth="1"/>
    <col min="6901" max="6901" width="8.28515625" style="13" customWidth="1"/>
    <col min="6902" max="6903" width="7.42578125" style="13" bestFit="1" customWidth="1"/>
    <col min="6904" max="6904" width="8.7109375" style="13" customWidth="1"/>
    <col min="6905" max="6905" width="7.7109375" style="13" customWidth="1"/>
    <col min="6906" max="6911" width="7.28515625" style="13" customWidth="1"/>
    <col min="6912" max="6912" width="7.5703125" style="13" customWidth="1"/>
    <col min="6913" max="6915" width="7.28515625" style="13" customWidth="1"/>
    <col min="6916" max="7144" width="8.85546875" style="13"/>
    <col min="7145" max="7145" width="8.28515625" style="13" customWidth="1"/>
    <col min="7146" max="7146" width="25.7109375" style="13" customWidth="1"/>
    <col min="7147" max="7150" width="7.7109375" style="13" customWidth="1"/>
    <col min="7151" max="7151" width="7.28515625" style="13" customWidth="1"/>
    <col min="7152" max="7152" width="8.7109375" style="13" customWidth="1"/>
    <col min="7153" max="7153" width="8.5703125" style="13" customWidth="1"/>
    <col min="7154" max="7155" width="7.42578125" style="13" bestFit="1" customWidth="1"/>
    <col min="7156" max="7156" width="8.7109375" style="13" customWidth="1"/>
    <col min="7157" max="7157" width="8.28515625" style="13" customWidth="1"/>
    <col min="7158" max="7159" width="7.42578125" style="13" bestFit="1" customWidth="1"/>
    <col min="7160" max="7160" width="8.7109375" style="13" customWidth="1"/>
    <col min="7161" max="7161" width="7.7109375" style="13" customWidth="1"/>
    <col min="7162" max="7167" width="7.28515625" style="13" customWidth="1"/>
    <col min="7168" max="7168" width="7.5703125" style="13" customWidth="1"/>
    <col min="7169" max="7171" width="7.28515625" style="13" customWidth="1"/>
    <col min="7172" max="7400" width="8.85546875" style="13"/>
    <col min="7401" max="7401" width="8.28515625" style="13" customWidth="1"/>
    <col min="7402" max="7402" width="25.7109375" style="13" customWidth="1"/>
    <col min="7403" max="7406" width="7.7109375" style="13" customWidth="1"/>
    <col min="7407" max="7407" width="7.28515625" style="13" customWidth="1"/>
    <col min="7408" max="7408" width="8.7109375" style="13" customWidth="1"/>
    <col min="7409" max="7409" width="8.5703125" style="13" customWidth="1"/>
    <col min="7410" max="7411" width="7.42578125" style="13" bestFit="1" customWidth="1"/>
    <col min="7412" max="7412" width="8.7109375" style="13" customWidth="1"/>
    <col min="7413" max="7413" width="8.28515625" style="13" customWidth="1"/>
    <col min="7414" max="7415" width="7.42578125" style="13" bestFit="1" customWidth="1"/>
    <col min="7416" max="7416" width="8.7109375" style="13" customWidth="1"/>
    <col min="7417" max="7417" width="7.7109375" style="13" customWidth="1"/>
    <col min="7418" max="7423" width="7.28515625" style="13" customWidth="1"/>
    <col min="7424" max="7424" width="7.5703125" style="13" customWidth="1"/>
    <col min="7425" max="7427" width="7.28515625" style="13" customWidth="1"/>
    <col min="7428" max="7656" width="8.85546875" style="13"/>
    <col min="7657" max="7657" width="8.28515625" style="13" customWidth="1"/>
    <col min="7658" max="7658" width="25.7109375" style="13" customWidth="1"/>
    <col min="7659" max="7662" width="7.7109375" style="13" customWidth="1"/>
    <col min="7663" max="7663" width="7.28515625" style="13" customWidth="1"/>
    <col min="7664" max="7664" width="8.7109375" style="13" customWidth="1"/>
    <col min="7665" max="7665" width="8.5703125" style="13" customWidth="1"/>
    <col min="7666" max="7667" width="7.42578125" style="13" bestFit="1" customWidth="1"/>
    <col min="7668" max="7668" width="8.7109375" style="13" customWidth="1"/>
    <col min="7669" max="7669" width="8.28515625" style="13" customWidth="1"/>
    <col min="7670" max="7671" width="7.42578125" style="13" bestFit="1" customWidth="1"/>
    <col min="7672" max="7672" width="8.7109375" style="13" customWidth="1"/>
    <col min="7673" max="7673" width="7.7109375" style="13" customWidth="1"/>
    <col min="7674" max="7679" width="7.28515625" style="13" customWidth="1"/>
    <col min="7680" max="7680" width="7.5703125" style="13" customWidth="1"/>
    <col min="7681" max="7683" width="7.28515625" style="13" customWidth="1"/>
    <col min="7684" max="7912" width="8.85546875" style="13"/>
    <col min="7913" max="7913" width="8.28515625" style="13" customWidth="1"/>
    <col min="7914" max="7914" width="25.7109375" style="13" customWidth="1"/>
    <col min="7915" max="7918" width="7.7109375" style="13" customWidth="1"/>
    <col min="7919" max="7919" width="7.28515625" style="13" customWidth="1"/>
    <col min="7920" max="7920" width="8.7109375" style="13" customWidth="1"/>
    <col min="7921" max="7921" width="8.5703125" style="13" customWidth="1"/>
    <col min="7922" max="7923" width="7.42578125" style="13" bestFit="1" customWidth="1"/>
    <col min="7924" max="7924" width="8.7109375" style="13" customWidth="1"/>
    <col min="7925" max="7925" width="8.28515625" style="13" customWidth="1"/>
    <col min="7926" max="7927" width="7.42578125" style="13" bestFit="1" customWidth="1"/>
    <col min="7928" max="7928" width="8.7109375" style="13" customWidth="1"/>
    <col min="7929" max="7929" width="7.7109375" style="13" customWidth="1"/>
    <col min="7930" max="7935" width="7.28515625" style="13" customWidth="1"/>
    <col min="7936" max="7936" width="7.5703125" style="13" customWidth="1"/>
    <col min="7937" max="7939" width="7.28515625" style="13" customWidth="1"/>
    <col min="7940" max="8168" width="8.85546875" style="13"/>
    <col min="8169" max="8169" width="8.28515625" style="13" customWidth="1"/>
    <col min="8170" max="8170" width="25.7109375" style="13" customWidth="1"/>
    <col min="8171" max="8174" width="7.7109375" style="13" customWidth="1"/>
    <col min="8175" max="8175" width="7.28515625" style="13" customWidth="1"/>
    <col min="8176" max="8176" width="8.7109375" style="13" customWidth="1"/>
    <col min="8177" max="8177" width="8.5703125" style="13" customWidth="1"/>
    <col min="8178" max="8179" width="7.42578125" style="13" bestFit="1" customWidth="1"/>
    <col min="8180" max="8180" width="8.7109375" style="13" customWidth="1"/>
    <col min="8181" max="8181" width="8.28515625" style="13" customWidth="1"/>
    <col min="8182" max="8183" width="7.42578125" style="13" bestFit="1" customWidth="1"/>
    <col min="8184" max="8184" width="8.7109375" style="13" customWidth="1"/>
    <col min="8185" max="8185" width="7.7109375" style="13" customWidth="1"/>
    <col min="8186" max="8191" width="7.28515625" style="13" customWidth="1"/>
    <col min="8192" max="8192" width="7.5703125" style="13" customWidth="1"/>
    <col min="8193" max="8195" width="7.28515625" style="13" customWidth="1"/>
    <col min="8196" max="8424" width="8.85546875" style="13"/>
    <col min="8425" max="8425" width="8.28515625" style="13" customWidth="1"/>
    <col min="8426" max="8426" width="25.7109375" style="13" customWidth="1"/>
    <col min="8427" max="8430" width="7.7109375" style="13" customWidth="1"/>
    <col min="8431" max="8431" width="7.28515625" style="13" customWidth="1"/>
    <col min="8432" max="8432" width="8.7109375" style="13" customWidth="1"/>
    <col min="8433" max="8433" width="8.5703125" style="13" customWidth="1"/>
    <col min="8434" max="8435" width="7.42578125" style="13" bestFit="1" customWidth="1"/>
    <col min="8436" max="8436" width="8.7109375" style="13" customWidth="1"/>
    <col min="8437" max="8437" width="8.28515625" style="13" customWidth="1"/>
    <col min="8438" max="8439" width="7.42578125" style="13" bestFit="1" customWidth="1"/>
    <col min="8440" max="8440" width="8.7109375" style="13" customWidth="1"/>
    <col min="8441" max="8441" width="7.7109375" style="13" customWidth="1"/>
    <col min="8442" max="8447" width="7.28515625" style="13" customWidth="1"/>
    <col min="8448" max="8448" width="7.5703125" style="13" customWidth="1"/>
    <col min="8449" max="8451" width="7.28515625" style="13" customWidth="1"/>
    <col min="8452" max="8680" width="8.85546875" style="13"/>
    <col min="8681" max="8681" width="8.28515625" style="13" customWidth="1"/>
    <col min="8682" max="8682" width="25.7109375" style="13" customWidth="1"/>
    <col min="8683" max="8686" width="7.7109375" style="13" customWidth="1"/>
    <col min="8687" max="8687" width="7.28515625" style="13" customWidth="1"/>
    <col min="8688" max="8688" width="8.7109375" style="13" customWidth="1"/>
    <col min="8689" max="8689" width="8.5703125" style="13" customWidth="1"/>
    <col min="8690" max="8691" width="7.42578125" style="13" bestFit="1" customWidth="1"/>
    <col min="8692" max="8692" width="8.7109375" style="13" customWidth="1"/>
    <col min="8693" max="8693" width="8.28515625" style="13" customWidth="1"/>
    <col min="8694" max="8695" width="7.42578125" style="13" bestFit="1" customWidth="1"/>
    <col min="8696" max="8696" width="8.7109375" style="13" customWidth="1"/>
    <col min="8697" max="8697" width="7.7109375" style="13" customWidth="1"/>
    <col min="8698" max="8703" width="7.28515625" style="13" customWidth="1"/>
    <col min="8704" max="8704" width="7.5703125" style="13" customWidth="1"/>
    <col min="8705" max="8707" width="7.28515625" style="13" customWidth="1"/>
    <col min="8708" max="8936" width="8.85546875" style="13"/>
    <col min="8937" max="8937" width="8.28515625" style="13" customWidth="1"/>
    <col min="8938" max="8938" width="25.7109375" style="13" customWidth="1"/>
    <col min="8939" max="8942" width="7.7109375" style="13" customWidth="1"/>
    <col min="8943" max="8943" width="7.28515625" style="13" customWidth="1"/>
    <col min="8944" max="8944" width="8.7109375" style="13" customWidth="1"/>
    <col min="8945" max="8945" width="8.5703125" style="13" customWidth="1"/>
    <col min="8946" max="8947" width="7.42578125" style="13" bestFit="1" customWidth="1"/>
    <col min="8948" max="8948" width="8.7109375" style="13" customWidth="1"/>
    <col min="8949" max="8949" width="8.28515625" style="13" customWidth="1"/>
    <col min="8950" max="8951" width="7.42578125" style="13" bestFit="1" customWidth="1"/>
    <col min="8952" max="8952" width="8.7109375" style="13" customWidth="1"/>
    <col min="8953" max="8953" width="7.7109375" style="13" customWidth="1"/>
    <col min="8954" max="8959" width="7.28515625" style="13" customWidth="1"/>
    <col min="8960" max="8960" width="7.5703125" style="13" customWidth="1"/>
    <col min="8961" max="8963" width="7.28515625" style="13" customWidth="1"/>
    <col min="8964" max="9192" width="8.85546875" style="13"/>
    <col min="9193" max="9193" width="8.28515625" style="13" customWidth="1"/>
    <col min="9194" max="9194" width="25.7109375" style="13" customWidth="1"/>
    <col min="9195" max="9198" width="7.7109375" style="13" customWidth="1"/>
    <col min="9199" max="9199" width="7.28515625" style="13" customWidth="1"/>
    <col min="9200" max="9200" width="8.7109375" style="13" customWidth="1"/>
    <col min="9201" max="9201" width="8.5703125" style="13" customWidth="1"/>
    <col min="9202" max="9203" width="7.42578125" style="13" bestFit="1" customWidth="1"/>
    <col min="9204" max="9204" width="8.7109375" style="13" customWidth="1"/>
    <col min="9205" max="9205" width="8.28515625" style="13" customWidth="1"/>
    <col min="9206" max="9207" width="7.42578125" style="13" bestFit="1" customWidth="1"/>
    <col min="9208" max="9208" width="8.7109375" style="13" customWidth="1"/>
    <col min="9209" max="9209" width="7.7109375" style="13" customWidth="1"/>
    <col min="9210" max="9215" width="7.28515625" style="13" customWidth="1"/>
    <col min="9216" max="9216" width="7.5703125" style="13" customWidth="1"/>
    <col min="9217" max="9219" width="7.28515625" style="13" customWidth="1"/>
    <col min="9220" max="9448" width="8.85546875" style="13"/>
    <col min="9449" max="9449" width="8.28515625" style="13" customWidth="1"/>
    <col min="9450" max="9450" width="25.7109375" style="13" customWidth="1"/>
    <col min="9451" max="9454" width="7.7109375" style="13" customWidth="1"/>
    <col min="9455" max="9455" width="7.28515625" style="13" customWidth="1"/>
    <col min="9456" max="9456" width="8.7109375" style="13" customWidth="1"/>
    <col min="9457" max="9457" width="8.5703125" style="13" customWidth="1"/>
    <col min="9458" max="9459" width="7.42578125" style="13" bestFit="1" customWidth="1"/>
    <col min="9460" max="9460" width="8.7109375" style="13" customWidth="1"/>
    <col min="9461" max="9461" width="8.28515625" style="13" customWidth="1"/>
    <col min="9462" max="9463" width="7.42578125" style="13" bestFit="1" customWidth="1"/>
    <col min="9464" max="9464" width="8.7109375" style="13" customWidth="1"/>
    <col min="9465" max="9465" width="7.7109375" style="13" customWidth="1"/>
    <col min="9466" max="9471" width="7.28515625" style="13" customWidth="1"/>
    <col min="9472" max="9472" width="7.5703125" style="13" customWidth="1"/>
    <col min="9473" max="9475" width="7.28515625" style="13" customWidth="1"/>
    <col min="9476" max="9704" width="8.85546875" style="13"/>
    <col min="9705" max="9705" width="8.28515625" style="13" customWidth="1"/>
    <col min="9706" max="9706" width="25.7109375" style="13" customWidth="1"/>
    <col min="9707" max="9710" width="7.7109375" style="13" customWidth="1"/>
    <col min="9711" max="9711" width="7.28515625" style="13" customWidth="1"/>
    <col min="9712" max="9712" width="8.7109375" style="13" customWidth="1"/>
    <col min="9713" max="9713" width="8.5703125" style="13" customWidth="1"/>
    <col min="9714" max="9715" width="7.42578125" style="13" bestFit="1" customWidth="1"/>
    <col min="9716" max="9716" width="8.7109375" style="13" customWidth="1"/>
    <col min="9717" max="9717" width="8.28515625" style="13" customWidth="1"/>
    <col min="9718" max="9719" width="7.42578125" style="13" bestFit="1" customWidth="1"/>
    <col min="9720" max="9720" width="8.7109375" style="13" customWidth="1"/>
    <col min="9721" max="9721" width="7.7109375" style="13" customWidth="1"/>
    <col min="9722" max="9727" width="7.28515625" style="13" customWidth="1"/>
    <col min="9728" max="9728" width="7.5703125" style="13" customWidth="1"/>
    <col min="9729" max="9731" width="7.28515625" style="13" customWidth="1"/>
    <col min="9732" max="9960" width="8.85546875" style="13"/>
    <col min="9961" max="9961" width="8.28515625" style="13" customWidth="1"/>
    <col min="9962" max="9962" width="25.7109375" style="13" customWidth="1"/>
    <col min="9963" max="9966" width="7.7109375" style="13" customWidth="1"/>
    <col min="9967" max="9967" width="7.28515625" style="13" customWidth="1"/>
    <col min="9968" max="9968" width="8.7109375" style="13" customWidth="1"/>
    <col min="9969" max="9969" width="8.5703125" style="13" customWidth="1"/>
    <col min="9970" max="9971" width="7.42578125" style="13" bestFit="1" customWidth="1"/>
    <col min="9972" max="9972" width="8.7109375" style="13" customWidth="1"/>
    <col min="9973" max="9973" width="8.28515625" style="13" customWidth="1"/>
    <col min="9974" max="9975" width="7.42578125" style="13" bestFit="1" customWidth="1"/>
    <col min="9976" max="9976" width="8.7109375" style="13" customWidth="1"/>
    <col min="9977" max="9977" width="7.7109375" style="13" customWidth="1"/>
    <col min="9978" max="9983" width="7.28515625" style="13" customWidth="1"/>
    <col min="9984" max="9984" width="7.5703125" style="13" customWidth="1"/>
    <col min="9985" max="9987" width="7.28515625" style="13" customWidth="1"/>
    <col min="9988" max="10216" width="8.85546875" style="13"/>
    <col min="10217" max="10217" width="8.28515625" style="13" customWidth="1"/>
    <col min="10218" max="10218" width="25.7109375" style="13" customWidth="1"/>
    <col min="10219" max="10222" width="7.7109375" style="13" customWidth="1"/>
    <col min="10223" max="10223" width="7.28515625" style="13" customWidth="1"/>
    <col min="10224" max="10224" width="8.7109375" style="13" customWidth="1"/>
    <col min="10225" max="10225" width="8.5703125" style="13" customWidth="1"/>
    <col min="10226" max="10227" width="7.42578125" style="13" bestFit="1" customWidth="1"/>
    <col min="10228" max="10228" width="8.7109375" style="13" customWidth="1"/>
    <col min="10229" max="10229" width="8.28515625" style="13" customWidth="1"/>
    <col min="10230" max="10231" width="7.42578125" style="13" bestFit="1" customWidth="1"/>
    <col min="10232" max="10232" width="8.7109375" style="13" customWidth="1"/>
    <col min="10233" max="10233" width="7.7109375" style="13" customWidth="1"/>
    <col min="10234" max="10239" width="7.28515625" style="13" customWidth="1"/>
    <col min="10240" max="10240" width="7.5703125" style="13" customWidth="1"/>
    <col min="10241" max="10243" width="7.28515625" style="13" customWidth="1"/>
    <col min="10244" max="10472" width="8.85546875" style="13"/>
    <col min="10473" max="10473" width="8.28515625" style="13" customWidth="1"/>
    <col min="10474" max="10474" width="25.7109375" style="13" customWidth="1"/>
    <col min="10475" max="10478" width="7.7109375" style="13" customWidth="1"/>
    <col min="10479" max="10479" width="7.28515625" style="13" customWidth="1"/>
    <col min="10480" max="10480" width="8.7109375" style="13" customWidth="1"/>
    <col min="10481" max="10481" width="8.5703125" style="13" customWidth="1"/>
    <col min="10482" max="10483" width="7.42578125" style="13" bestFit="1" customWidth="1"/>
    <col min="10484" max="10484" width="8.7109375" style="13" customWidth="1"/>
    <col min="10485" max="10485" width="8.28515625" style="13" customWidth="1"/>
    <col min="10486" max="10487" width="7.42578125" style="13" bestFit="1" customWidth="1"/>
    <col min="10488" max="10488" width="8.7109375" style="13" customWidth="1"/>
    <col min="10489" max="10489" width="7.7109375" style="13" customWidth="1"/>
    <col min="10490" max="10495" width="7.28515625" style="13" customWidth="1"/>
    <col min="10496" max="10496" width="7.5703125" style="13" customWidth="1"/>
    <col min="10497" max="10499" width="7.28515625" style="13" customWidth="1"/>
    <col min="10500" max="10728" width="8.85546875" style="13"/>
    <col min="10729" max="10729" width="8.28515625" style="13" customWidth="1"/>
    <col min="10730" max="10730" width="25.7109375" style="13" customWidth="1"/>
    <col min="10731" max="10734" width="7.7109375" style="13" customWidth="1"/>
    <col min="10735" max="10735" width="7.28515625" style="13" customWidth="1"/>
    <col min="10736" max="10736" width="8.7109375" style="13" customWidth="1"/>
    <col min="10737" max="10737" width="8.5703125" style="13" customWidth="1"/>
    <col min="10738" max="10739" width="7.42578125" style="13" bestFit="1" customWidth="1"/>
    <col min="10740" max="10740" width="8.7109375" style="13" customWidth="1"/>
    <col min="10741" max="10741" width="8.28515625" style="13" customWidth="1"/>
    <col min="10742" max="10743" width="7.42578125" style="13" bestFit="1" customWidth="1"/>
    <col min="10744" max="10744" width="8.7109375" style="13" customWidth="1"/>
    <col min="10745" max="10745" width="7.7109375" style="13" customWidth="1"/>
    <col min="10746" max="10751" width="7.28515625" style="13" customWidth="1"/>
    <col min="10752" max="10752" width="7.5703125" style="13" customWidth="1"/>
    <col min="10753" max="10755" width="7.28515625" style="13" customWidth="1"/>
    <col min="10756" max="10984" width="8.85546875" style="13"/>
    <col min="10985" max="10985" width="8.28515625" style="13" customWidth="1"/>
    <col min="10986" max="10986" width="25.7109375" style="13" customWidth="1"/>
    <col min="10987" max="10990" width="7.7109375" style="13" customWidth="1"/>
    <col min="10991" max="10991" width="7.28515625" style="13" customWidth="1"/>
    <col min="10992" max="10992" width="8.7109375" style="13" customWidth="1"/>
    <col min="10993" max="10993" width="8.5703125" style="13" customWidth="1"/>
    <col min="10994" max="10995" width="7.42578125" style="13" bestFit="1" customWidth="1"/>
    <col min="10996" max="10996" width="8.7109375" style="13" customWidth="1"/>
    <col min="10997" max="10997" width="8.28515625" style="13" customWidth="1"/>
    <col min="10998" max="10999" width="7.42578125" style="13" bestFit="1" customWidth="1"/>
    <col min="11000" max="11000" width="8.7109375" style="13" customWidth="1"/>
    <col min="11001" max="11001" width="7.7109375" style="13" customWidth="1"/>
    <col min="11002" max="11007" width="7.28515625" style="13" customWidth="1"/>
    <col min="11008" max="11008" width="7.5703125" style="13" customWidth="1"/>
    <col min="11009" max="11011" width="7.28515625" style="13" customWidth="1"/>
    <col min="11012" max="11240" width="8.85546875" style="13"/>
    <col min="11241" max="11241" width="8.28515625" style="13" customWidth="1"/>
    <col min="11242" max="11242" width="25.7109375" style="13" customWidth="1"/>
    <col min="11243" max="11246" width="7.7109375" style="13" customWidth="1"/>
    <col min="11247" max="11247" width="7.28515625" style="13" customWidth="1"/>
    <col min="11248" max="11248" width="8.7109375" style="13" customWidth="1"/>
    <col min="11249" max="11249" width="8.5703125" style="13" customWidth="1"/>
    <col min="11250" max="11251" width="7.42578125" style="13" bestFit="1" customWidth="1"/>
    <col min="11252" max="11252" width="8.7109375" style="13" customWidth="1"/>
    <col min="11253" max="11253" width="8.28515625" style="13" customWidth="1"/>
    <col min="11254" max="11255" width="7.42578125" style="13" bestFit="1" customWidth="1"/>
    <col min="11256" max="11256" width="8.7109375" style="13" customWidth="1"/>
    <col min="11257" max="11257" width="7.7109375" style="13" customWidth="1"/>
    <col min="11258" max="11263" width="7.28515625" style="13" customWidth="1"/>
    <col min="11264" max="11264" width="7.5703125" style="13" customWidth="1"/>
    <col min="11265" max="11267" width="7.28515625" style="13" customWidth="1"/>
    <col min="11268" max="11496" width="8.85546875" style="13"/>
    <col min="11497" max="11497" width="8.28515625" style="13" customWidth="1"/>
    <col min="11498" max="11498" width="25.7109375" style="13" customWidth="1"/>
    <col min="11499" max="11502" width="7.7109375" style="13" customWidth="1"/>
    <col min="11503" max="11503" width="7.28515625" style="13" customWidth="1"/>
    <col min="11504" max="11504" width="8.7109375" style="13" customWidth="1"/>
    <col min="11505" max="11505" width="8.5703125" style="13" customWidth="1"/>
    <col min="11506" max="11507" width="7.42578125" style="13" bestFit="1" customWidth="1"/>
    <col min="11508" max="11508" width="8.7109375" style="13" customWidth="1"/>
    <col min="11509" max="11509" width="8.28515625" style="13" customWidth="1"/>
    <col min="11510" max="11511" width="7.42578125" style="13" bestFit="1" customWidth="1"/>
    <col min="11512" max="11512" width="8.7109375" style="13" customWidth="1"/>
    <col min="11513" max="11513" width="7.7109375" style="13" customWidth="1"/>
    <col min="11514" max="11519" width="7.28515625" style="13" customWidth="1"/>
    <col min="11520" max="11520" width="7.5703125" style="13" customWidth="1"/>
    <col min="11521" max="11523" width="7.28515625" style="13" customWidth="1"/>
    <col min="11524" max="11752" width="8.85546875" style="13"/>
    <col min="11753" max="11753" width="8.28515625" style="13" customWidth="1"/>
    <col min="11754" max="11754" width="25.7109375" style="13" customWidth="1"/>
    <col min="11755" max="11758" width="7.7109375" style="13" customWidth="1"/>
    <col min="11759" max="11759" width="7.28515625" style="13" customWidth="1"/>
    <col min="11760" max="11760" width="8.7109375" style="13" customWidth="1"/>
    <col min="11761" max="11761" width="8.5703125" style="13" customWidth="1"/>
    <col min="11762" max="11763" width="7.42578125" style="13" bestFit="1" customWidth="1"/>
    <col min="11764" max="11764" width="8.7109375" style="13" customWidth="1"/>
    <col min="11765" max="11765" width="8.28515625" style="13" customWidth="1"/>
    <col min="11766" max="11767" width="7.42578125" style="13" bestFit="1" customWidth="1"/>
    <col min="11768" max="11768" width="8.7109375" style="13" customWidth="1"/>
    <col min="11769" max="11769" width="7.7109375" style="13" customWidth="1"/>
    <col min="11770" max="11775" width="7.28515625" style="13" customWidth="1"/>
    <col min="11776" max="11776" width="7.5703125" style="13" customWidth="1"/>
    <col min="11777" max="11779" width="7.28515625" style="13" customWidth="1"/>
    <col min="11780" max="12008" width="8.85546875" style="13"/>
    <col min="12009" max="12009" width="8.28515625" style="13" customWidth="1"/>
    <col min="12010" max="12010" width="25.7109375" style="13" customWidth="1"/>
    <col min="12011" max="12014" width="7.7109375" style="13" customWidth="1"/>
    <col min="12015" max="12015" width="7.28515625" style="13" customWidth="1"/>
    <col min="12016" max="12016" width="8.7109375" style="13" customWidth="1"/>
    <col min="12017" max="12017" width="8.5703125" style="13" customWidth="1"/>
    <col min="12018" max="12019" width="7.42578125" style="13" bestFit="1" customWidth="1"/>
    <col min="12020" max="12020" width="8.7109375" style="13" customWidth="1"/>
    <col min="12021" max="12021" width="8.28515625" style="13" customWidth="1"/>
    <col min="12022" max="12023" width="7.42578125" style="13" bestFit="1" customWidth="1"/>
    <col min="12024" max="12024" width="8.7109375" style="13" customWidth="1"/>
    <col min="12025" max="12025" width="7.7109375" style="13" customWidth="1"/>
    <col min="12026" max="12031" width="7.28515625" style="13" customWidth="1"/>
    <col min="12032" max="12032" width="7.5703125" style="13" customWidth="1"/>
    <col min="12033" max="12035" width="7.28515625" style="13" customWidth="1"/>
    <col min="12036" max="12264" width="8.85546875" style="13"/>
    <col min="12265" max="12265" width="8.28515625" style="13" customWidth="1"/>
    <col min="12266" max="12266" width="25.7109375" style="13" customWidth="1"/>
    <col min="12267" max="12270" width="7.7109375" style="13" customWidth="1"/>
    <col min="12271" max="12271" width="7.28515625" style="13" customWidth="1"/>
    <col min="12272" max="12272" width="8.7109375" style="13" customWidth="1"/>
    <col min="12273" max="12273" width="8.5703125" style="13" customWidth="1"/>
    <col min="12274" max="12275" width="7.42578125" style="13" bestFit="1" customWidth="1"/>
    <col min="12276" max="12276" width="8.7109375" style="13" customWidth="1"/>
    <col min="12277" max="12277" width="8.28515625" style="13" customWidth="1"/>
    <col min="12278" max="12279" width="7.42578125" style="13" bestFit="1" customWidth="1"/>
    <col min="12280" max="12280" width="8.7109375" style="13" customWidth="1"/>
    <col min="12281" max="12281" width="7.7109375" style="13" customWidth="1"/>
    <col min="12282" max="12287" width="7.28515625" style="13" customWidth="1"/>
    <col min="12288" max="12288" width="7.5703125" style="13" customWidth="1"/>
    <col min="12289" max="12291" width="7.28515625" style="13" customWidth="1"/>
    <col min="12292" max="12520" width="8.85546875" style="13"/>
    <col min="12521" max="12521" width="8.28515625" style="13" customWidth="1"/>
    <col min="12522" max="12522" width="25.7109375" style="13" customWidth="1"/>
    <col min="12523" max="12526" width="7.7109375" style="13" customWidth="1"/>
    <col min="12527" max="12527" width="7.28515625" style="13" customWidth="1"/>
    <col min="12528" max="12528" width="8.7109375" style="13" customWidth="1"/>
    <col min="12529" max="12529" width="8.5703125" style="13" customWidth="1"/>
    <col min="12530" max="12531" width="7.42578125" style="13" bestFit="1" customWidth="1"/>
    <col min="12532" max="12532" width="8.7109375" style="13" customWidth="1"/>
    <col min="12533" max="12533" width="8.28515625" style="13" customWidth="1"/>
    <col min="12534" max="12535" width="7.42578125" style="13" bestFit="1" customWidth="1"/>
    <col min="12536" max="12536" width="8.7109375" style="13" customWidth="1"/>
    <col min="12537" max="12537" width="7.7109375" style="13" customWidth="1"/>
    <col min="12538" max="12543" width="7.28515625" style="13" customWidth="1"/>
    <col min="12544" max="12544" width="7.5703125" style="13" customWidth="1"/>
    <col min="12545" max="12547" width="7.28515625" style="13" customWidth="1"/>
    <col min="12548" max="12776" width="8.85546875" style="13"/>
    <col min="12777" max="12777" width="8.28515625" style="13" customWidth="1"/>
    <col min="12778" max="12778" width="25.7109375" style="13" customWidth="1"/>
    <col min="12779" max="12782" width="7.7109375" style="13" customWidth="1"/>
    <col min="12783" max="12783" width="7.28515625" style="13" customWidth="1"/>
    <col min="12784" max="12784" width="8.7109375" style="13" customWidth="1"/>
    <col min="12785" max="12785" width="8.5703125" style="13" customWidth="1"/>
    <col min="12786" max="12787" width="7.42578125" style="13" bestFit="1" customWidth="1"/>
    <col min="12788" max="12788" width="8.7109375" style="13" customWidth="1"/>
    <col min="12789" max="12789" width="8.28515625" style="13" customWidth="1"/>
    <col min="12790" max="12791" width="7.42578125" style="13" bestFit="1" customWidth="1"/>
    <col min="12792" max="12792" width="8.7109375" style="13" customWidth="1"/>
    <col min="12793" max="12793" width="7.7109375" style="13" customWidth="1"/>
    <col min="12794" max="12799" width="7.28515625" style="13" customWidth="1"/>
    <col min="12800" max="12800" width="7.5703125" style="13" customWidth="1"/>
    <col min="12801" max="12803" width="7.28515625" style="13" customWidth="1"/>
    <col min="12804" max="13032" width="8.85546875" style="13"/>
    <col min="13033" max="13033" width="8.28515625" style="13" customWidth="1"/>
    <col min="13034" max="13034" width="25.7109375" style="13" customWidth="1"/>
    <col min="13035" max="13038" width="7.7109375" style="13" customWidth="1"/>
    <col min="13039" max="13039" width="7.28515625" style="13" customWidth="1"/>
    <col min="13040" max="13040" width="8.7109375" style="13" customWidth="1"/>
    <col min="13041" max="13041" width="8.5703125" style="13" customWidth="1"/>
    <col min="13042" max="13043" width="7.42578125" style="13" bestFit="1" customWidth="1"/>
    <col min="13044" max="13044" width="8.7109375" style="13" customWidth="1"/>
    <col min="13045" max="13045" width="8.28515625" style="13" customWidth="1"/>
    <col min="13046" max="13047" width="7.42578125" style="13" bestFit="1" customWidth="1"/>
    <col min="13048" max="13048" width="8.7109375" style="13" customWidth="1"/>
    <col min="13049" max="13049" width="7.7109375" style="13" customWidth="1"/>
    <col min="13050" max="13055" width="7.28515625" style="13" customWidth="1"/>
    <col min="13056" max="13056" width="7.5703125" style="13" customWidth="1"/>
    <col min="13057" max="13059" width="7.28515625" style="13" customWidth="1"/>
    <col min="13060" max="13288" width="8.85546875" style="13"/>
    <col min="13289" max="13289" width="8.28515625" style="13" customWidth="1"/>
    <col min="13290" max="13290" width="25.7109375" style="13" customWidth="1"/>
    <col min="13291" max="13294" width="7.7109375" style="13" customWidth="1"/>
    <col min="13295" max="13295" width="7.28515625" style="13" customWidth="1"/>
    <col min="13296" max="13296" width="8.7109375" style="13" customWidth="1"/>
    <col min="13297" max="13297" width="8.5703125" style="13" customWidth="1"/>
    <col min="13298" max="13299" width="7.42578125" style="13" bestFit="1" customWidth="1"/>
    <col min="13300" max="13300" width="8.7109375" style="13" customWidth="1"/>
    <col min="13301" max="13301" width="8.28515625" style="13" customWidth="1"/>
    <col min="13302" max="13303" width="7.42578125" style="13" bestFit="1" customWidth="1"/>
    <col min="13304" max="13304" width="8.7109375" style="13" customWidth="1"/>
    <col min="13305" max="13305" width="7.7109375" style="13" customWidth="1"/>
    <col min="13306" max="13311" width="7.28515625" style="13" customWidth="1"/>
    <col min="13312" max="13312" width="7.5703125" style="13" customWidth="1"/>
    <col min="13313" max="13315" width="7.28515625" style="13" customWidth="1"/>
    <col min="13316" max="13544" width="8.85546875" style="13"/>
    <col min="13545" max="13545" width="8.28515625" style="13" customWidth="1"/>
    <col min="13546" max="13546" width="25.7109375" style="13" customWidth="1"/>
    <col min="13547" max="13550" width="7.7109375" style="13" customWidth="1"/>
    <col min="13551" max="13551" width="7.28515625" style="13" customWidth="1"/>
    <col min="13552" max="13552" width="8.7109375" style="13" customWidth="1"/>
    <col min="13553" max="13553" width="8.5703125" style="13" customWidth="1"/>
    <col min="13554" max="13555" width="7.42578125" style="13" bestFit="1" customWidth="1"/>
    <col min="13556" max="13556" width="8.7109375" style="13" customWidth="1"/>
    <col min="13557" max="13557" width="8.28515625" style="13" customWidth="1"/>
    <col min="13558" max="13559" width="7.42578125" style="13" bestFit="1" customWidth="1"/>
    <col min="13560" max="13560" width="8.7109375" style="13" customWidth="1"/>
    <col min="13561" max="13561" width="7.7109375" style="13" customWidth="1"/>
    <col min="13562" max="13567" width="7.28515625" style="13" customWidth="1"/>
    <col min="13568" max="13568" width="7.5703125" style="13" customWidth="1"/>
    <col min="13569" max="13571" width="7.28515625" style="13" customWidth="1"/>
    <col min="13572" max="13800" width="8.85546875" style="13"/>
    <col min="13801" max="13801" width="8.28515625" style="13" customWidth="1"/>
    <col min="13802" max="13802" width="25.7109375" style="13" customWidth="1"/>
    <col min="13803" max="13806" width="7.7109375" style="13" customWidth="1"/>
    <col min="13807" max="13807" width="7.28515625" style="13" customWidth="1"/>
    <col min="13808" max="13808" width="8.7109375" style="13" customWidth="1"/>
    <col min="13809" max="13809" width="8.5703125" style="13" customWidth="1"/>
    <col min="13810" max="13811" width="7.42578125" style="13" bestFit="1" customWidth="1"/>
    <col min="13812" max="13812" width="8.7109375" style="13" customWidth="1"/>
    <col min="13813" max="13813" width="8.28515625" style="13" customWidth="1"/>
    <col min="13814" max="13815" width="7.42578125" style="13" bestFit="1" customWidth="1"/>
    <col min="13816" max="13816" width="8.7109375" style="13" customWidth="1"/>
    <col min="13817" max="13817" width="7.7109375" style="13" customWidth="1"/>
    <col min="13818" max="13823" width="7.28515625" style="13" customWidth="1"/>
    <col min="13824" max="13824" width="7.5703125" style="13" customWidth="1"/>
    <col min="13825" max="13827" width="7.28515625" style="13" customWidth="1"/>
    <col min="13828" max="14056" width="8.85546875" style="13"/>
    <col min="14057" max="14057" width="8.28515625" style="13" customWidth="1"/>
    <col min="14058" max="14058" width="25.7109375" style="13" customWidth="1"/>
    <col min="14059" max="14062" width="7.7109375" style="13" customWidth="1"/>
    <col min="14063" max="14063" width="7.28515625" style="13" customWidth="1"/>
    <col min="14064" max="14064" width="8.7109375" style="13" customWidth="1"/>
    <col min="14065" max="14065" width="8.5703125" style="13" customWidth="1"/>
    <col min="14066" max="14067" width="7.42578125" style="13" bestFit="1" customWidth="1"/>
    <col min="14068" max="14068" width="8.7109375" style="13" customWidth="1"/>
    <col min="14069" max="14069" width="8.28515625" style="13" customWidth="1"/>
    <col min="14070" max="14071" width="7.42578125" style="13" bestFit="1" customWidth="1"/>
    <col min="14072" max="14072" width="8.7109375" style="13" customWidth="1"/>
    <col min="14073" max="14073" width="7.7109375" style="13" customWidth="1"/>
    <col min="14074" max="14079" width="7.28515625" style="13" customWidth="1"/>
    <col min="14080" max="14080" width="7.5703125" style="13" customWidth="1"/>
    <col min="14081" max="14083" width="7.28515625" style="13" customWidth="1"/>
    <col min="14084" max="14312" width="8.85546875" style="13"/>
    <col min="14313" max="14313" width="8.28515625" style="13" customWidth="1"/>
    <col min="14314" max="14314" width="25.7109375" style="13" customWidth="1"/>
    <col min="14315" max="14318" width="7.7109375" style="13" customWidth="1"/>
    <col min="14319" max="14319" width="7.28515625" style="13" customWidth="1"/>
    <col min="14320" max="14320" width="8.7109375" style="13" customWidth="1"/>
    <col min="14321" max="14321" width="8.5703125" style="13" customWidth="1"/>
    <col min="14322" max="14323" width="7.42578125" style="13" bestFit="1" customWidth="1"/>
    <col min="14324" max="14324" width="8.7109375" style="13" customWidth="1"/>
    <col min="14325" max="14325" width="8.28515625" style="13" customWidth="1"/>
    <col min="14326" max="14327" width="7.42578125" style="13" bestFit="1" customWidth="1"/>
    <col min="14328" max="14328" width="8.7109375" style="13" customWidth="1"/>
    <col min="14329" max="14329" width="7.7109375" style="13" customWidth="1"/>
    <col min="14330" max="14335" width="7.28515625" style="13" customWidth="1"/>
    <col min="14336" max="14336" width="7.5703125" style="13" customWidth="1"/>
    <col min="14337" max="14339" width="7.28515625" style="13" customWidth="1"/>
    <col min="14340" max="14568" width="8.85546875" style="13"/>
    <col min="14569" max="14569" width="8.28515625" style="13" customWidth="1"/>
    <col min="14570" max="14570" width="25.7109375" style="13" customWidth="1"/>
    <col min="14571" max="14574" width="7.7109375" style="13" customWidth="1"/>
    <col min="14575" max="14575" width="7.28515625" style="13" customWidth="1"/>
    <col min="14576" max="14576" width="8.7109375" style="13" customWidth="1"/>
    <col min="14577" max="14577" width="8.5703125" style="13" customWidth="1"/>
    <col min="14578" max="14579" width="7.42578125" style="13" bestFit="1" customWidth="1"/>
    <col min="14580" max="14580" width="8.7109375" style="13" customWidth="1"/>
    <col min="14581" max="14581" width="8.28515625" style="13" customWidth="1"/>
    <col min="14582" max="14583" width="7.42578125" style="13" bestFit="1" customWidth="1"/>
    <col min="14584" max="14584" width="8.7109375" style="13" customWidth="1"/>
    <col min="14585" max="14585" width="7.7109375" style="13" customWidth="1"/>
    <col min="14586" max="14591" width="7.28515625" style="13" customWidth="1"/>
    <col min="14592" max="14592" width="7.5703125" style="13" customWidth="1"/>
    <col min="14593" max="14595" width="7.28515625" style="13" customWidth="1"/>
    <col min="14596" max="14824" width="8.85546875" style="13"/>
    <col min="14825" max="14825" width="8.28515625" style="13" customWidth="1"/>
    <col min="14826" max="14826" width="25.7109375" style="13" customWidth="1"/>
    <col min="14827" max="14830" width="7.7109375" style="13" customWidth="1"/>
    <col min="14831" max="14831" width="7.28515625" style="13" customWidth="1"/>
    <col min="14832" max="14832" width="8.7109375" style="13" customWidth="1"/>
    <col min="14833" max="14833" width="8.5703125" style="13" customWidth="1"/>
    <col min="14834" max="14835" width="7.42578125" style="13" bestFit="1" customWidth="1"/>
    <col min="14836" max="14836" width="8.7109375" style="13" customWidth="1"/>
    <col min="14837" max="14837" width="8.28515625" style="13" customWidth="1"/>
    <col min="14838" max="14839" width="7.42578125" style="13" bestFit="1" customWidth="1"/>
    <col min="14840" max="14840" width="8.7109375" style="13" customWidth="1"/>
    <col min="14841" max="14841" width="7.7109375" style="13" customWidth="1"/>
    <col min="14842" max="14847" width="7.28515625" style="13" customWidth="1"/>
    <col min="14848" max="14848" width="7.5703125" style="13" customWidth="1"/>
    <col min="14849" max="14851" width="7.28515625" style="13" customWidth="1"/>
    <col min="14852" max="15080" width="8.85546875" style="13"/>
    <col min="15081" max="15081" width="8.28515625" style="13" customWidth="1"/>
    <col min="15082" max="15082" width="25.7109375" style="13" customWidth="1"/>
    <col min="15083" max="15086" width="7.7109375" style="13" customWidth="1"/>
    <col min="15087" max="15087" width="7.28515625" style="13" customWidth="1"/>
    <col min="15088" max="15088" width="8.7109375" style="13" customWidth="1"/>
    <col min="15089" max="15089" width="8.5703125" style="13" customWidth="1"/>
    <col min="15090" max="15091" width="7.42578125" style="13" bestFit="1" customWidth="1"/>
    <col min="15092" max="15092" width="8.7109375" style="13" customWidth="1"/>
    <col min="15093" max="15093" width="8.28515625" style="13" customWidth="1"/>
    <col min="15094" max="15095" width="7.42578125" style="13" bestFit="1" customWidth="1"/>
    <col min="15096" max="15096" width="8.7109375" style="13" customWidth="1"/>
    <col min="15097" max="15097" width="7.7109375" style="13" customWidth="1"/>
    <col min="15098" max="15103" width="7.28515625" style="13" customWidth="1"/>
    <col min="15104" max="15104" width="7.5703125" style="13" customWidth="1"/>
    <col min="15105" max="15107" width="7.28515625" style="13" customWidth="1"/>
    <col min="15108" max="15336" width="8.85546875" style="13"/>
    <col min="15337" max="15337" width="8.28515625" style="13" customWidth="1"/>
    <col min="15338" max="15338" width="25.7109375" style="13" customWidth="1"/>
    <col min="15339" max="15342" width="7.7109375" style="13" customWidth="1"/>
    <col min="15343" max="15343" width="7.28515625" style="13" customWidth="1"/>
    <col min="15344" max="15344" width="8.7109375" style="13" customWidth="1"/>
    <col min="15345" max="15345" width="8.5703125" style="13" customWidth="1"/>
    <col min="15346" max="15347" width="7.42578125" style="13" bestFit="1" customWidth="1"/>
    <col min="15348" max="15348" width="8.7109375" style="13" customWidth="1"/>
    <col min="15349" max="15349" width="8.28515625" style="13" customWidth="1"/>
    <col min="15350" max="15351" width="7.42578125" style="13" bestFit="1" customWidth="1"/>
    <col min="15352" max="15352" width="8.7109375" style="13" customWidth="1"/>
    <col min="15353" max="15353" width="7.7109375" style="13" customWidth="1"/>
    <col min="15354" max="15359" width="7.28515625" style="13" customWidth="1"/>
    <col min="15360" max="15360" width="7.5703125" style="13" customWidth="1"/>
    <col min="15361" max="15363" width="7.28515625" style="13" customWidth="1"/>
    <col min="15364" max="15592" width="8.85546875" style="13"/>
    <col min="15593" max="15593" width="8.28515625" style="13" customWidth="1"/>
    <col min="15594" max="15594" width="25.7109375" style="13" customWidth="1"/>
    <col min="15595" max="15598" width="7.7109375" style="13" customWidth="1"/>
    <col min="15599" max="15599" width="7.28515625" style="13" customWidth="1"/>
    <col min="15600" max="15600" width="8.7109375" style="13" customWidth="1"/>
    <col min="15601" max="15601" width="8.5703125" style="13" customWidth="1"/>
    <col min="15602" max="15603" width="7.42578125" style="13" bestFit="1" customWidth="1"/>
    <col min="15604" max="15604" width="8.7109375" style="13" customWidth="1"/>
    <col min="15605" max="15605" width="8.28515625" style="13" customWidth="1"/>
    <col min="15606" max="15607" width="7.42578125" style="13" bestFit="1" customWidth="1"/>
    <col min="15608" max="15608" width="8.7109375" style="13" customWidth="1"/>
    <col min="15609" max="15609" width="7.7109375" style="13" customWidth="1"/>
    <col min="15610" max="15615" width="7.28515625" style="13" customWidth="1"/>
    <col min="15616" max="15616" width="7.5703125" style="13" customWidth="1"/>
    <col min="15617" max="15619" width="7.28515625" style="13" customWidth="1"/>
    <col min="15620" max="15848" width="8.85546875" style="13"/>
    <col min="15849" max="15849" width="8.28515625" style="13" customWidth="1"/>
    <col min="15850" max="15850" width="25.7109375" style="13" customWidth="1"/>
    <col min="15851" max="15854" width="7.7109375" style="13" customWidth="1"/>
    <col min="15855" max="15855" width="7.28515625" style="13" customWidth="1"/>
    <col min="15856" max="15856" width="8.7109375" style="13" customWidth="1"/>
    <col min="15857" max="15857" width="8.5703125" style="13" customWidth="1"/>
    <col min="15858" max="15859" width="7.42578125" style="13" bestFit="1" customWidth="1"/>
    <col min="15860" max="15860" width="8.7109375" style="13" customWidth="1"/>
    <col min="15861" max="15861" width="8.28515625" style="13" customWidth="1"/>
    <col min="15862" max="15863" width="7.42578125" style="13" bestFit="1" customWidth="1"/>
    <col min="15864" max="15864" width="8.7109375" style="13" customWidth="1"/>
    <col min="15865" max="15865" width="7.7109375" style="13" customWidth="1"/>
    <col min="15866" max="15871" width="7.28515625" style="13" customWidth="1"/>
    <col min="15872" max="15872" width="7.5703125" style="13" customWidth="1"/>
    <col min="15873" max="15875" width="7.28515625" style="13" customWidth="1"/>
    <col min="15876" max="16104" width="8.85546875" style="13"/>
    <col min="16105" max="16105" width="8.28515625" style="13" customWidth="1"/>
    <col min="16106" max="16106" width="25.7109375" style="13" customWidth="1"/>
    <col min="16107" max="16110" width="7.7109375" style="13" customWidth="1"/>
    <col min="16111" max="16111" width="7.28515625" style="13" customWidth="1"/>
    <col min="16112" max="16112" width="8.7109375" style="13" customWidth="1"/>
    <col min="16113" max="16113" width="8.5703125" style="13" customWidth="1"/>
    <col min="16114" max="16115" width="7.42578125" style="13" bestFit="1" customWidth="1"/>
    <col min="16116" max="16116" width="8.7109375" style="13" customWidth="1"/>
    <col min="16117" max="16117" width="8.28515625" style="13" customWidth="1"/>
    <col min="16118" max="16119" width="7.42578125" style="13" bestFit="1" customWidth="1"/>
    <col min="16120" max="16120" width="8.7109375" style="13" customWidth="1"/>
    <col min="16121" max="16121" width="7.7109375" style="13" customWidth="1"/>
    <col min="16122" max="16127" width="7.28515625" style="13" customWidth="1"/>
    <col min="16128" max="16128" width="7.5703125" style="13" customWidth="1"/>
    <col min="16129" max="16131" width="7.28515625" style="13" customWidth="1"/>
    <col min="16132" max="16375" width="8.85546875" style="13"/>
    <col min="16376" max="16384" width="8.85546875" style="13" customWidth="1"/>
  </cols>
  <sheetData>
    <row r="1" spans="1:50" ht="15" customHeight="1">
      <c r="A1" s="4" t="s">
        <v>148</v>
      </c>
      <c r="C1" s="2" t="s">
        <v>53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46" t="s">
        <v>54</v>
      </c>
      <c r="U1" s="2"/>
      <c r="V1" s="2"/>
      <c r="W1" s="2"/>
      <c r="X1" s="2"/>
      <c r="Y1" s="2"/>
      <c r="Z1" s="2"/>
      <c r="AA1" s="2"/>
      <c r="AB1" s="2"/>
      <c r="AC1" s="2"/>
      <c r="AE1" s="46" t="s">
        <v>335</v>
      </c>
      <c r="AK1" s="46" t="s">
        <v>55</v>
      </c>
      <c r="AQ1" s="46" t="s">
        <v>229</v>
      </c>
      <c r="AT1" s="46" t="s">
        <v>237</v>
      </c>
    </row>
    <row r="2" spans="1:50" ht="15" customHeight="1">
      <c r="AB2" s="13" t="s">
        <v>453</v>
      </c>
      <c r="AT2" s="13" t="s">
        <v>440</v>
      </c>
    </row>
    <row r="3" spans="1:50" ht="15" customHeight="1">
      <c r="A3" s="7" t="s">
        <v>59</v>
      </c>
      <c r="C3" s="87"/>
      <c r="D3" s="87"/>
      <c r="E3" s="133"/>
      <c r="F3" s="133"/>
      <c r="G3" s="133"/>
      <c r="H3" s="133"/>
      <c r="I3" s="133"/>
      <c r="J3" s="133"/>
      <c r="K3" s="87"/>
      <c r="L3" s="87"/>
      <c r="M3" s="87"/>
      <c r="N3" s="87"/>
      <c r="O3" s="15" t="s">
        <v>409</v>
      </c>
      <c r="P3" s="15" t="s">
        <v>410</v>
      </c>
      <c r="Q3" s="15" t="s">
        <v>409</v>
      </c>
      <c r="R3" s="15" t="s">
        <v>410</v>
      </c>
      <c r="U3" s="133"/>
      <c r="V3" s="133"/>
      <c r="W3" s="133"/>
      <c r="X3" s="133"/>
      <c r="Y3" s="15" t="s">
        <v>409</v>
      </c>
      <c r="Z3" s="15" t="s">
        <v>410</v>
      </c>
      <c r="AA3" s="133"/>
      <c r="AB3" s="15" t="s">
        <v>409</v>
      </c>
      <c r="AC3" s="15" t="s">
        <v>410</v>
      </c>
      <c r="AD3" s="72"/>
      <c r="AF3" s="87"/>
      <c r="AG3" s="87"/>
      <c r="AH3" s="87"/>
      <c r="AI3" s="87"/>
      <c r="AL3" s="87"/>
      <c r="AM3" s="87"/>
      <c r="AN3" s="15" t="s">
        <v>409</v>
      </c>
      <c r="AO3" s="15" t="s">
        <v>410</v>
      </c>
      <c r="AR3" s="127">
        <v>2023</v>
      </c>
      <c r="AU3" s="127">
        <v>2023</v>
      </c>
      <c r="AV3" s="127">
        <v>2023</v>
      </c>
      <c r="AW3" s="127">
        <v>2023</v>
      </c>
      <c r="AX3" s="127">
        <v>2023</v>
      </c>
    </row>
    <row r="4" spans="1:50" ht="15" customHeight="1">
      <c r="C4" s="28" t="s">
        <v>220</v>
      </c>
      <c r="D4" s="28" t="s">
        <v>281</v>
      </c>
      <c r="E4" s="28" t="s">
        <v>317</v>
      </c>
      <c r="F4" s="28" t="s">
        <v>317</v>
      </c>
      <c r="G4" s="28" t="s">
        <v>317</v>
      </c>
      <c r="H4" s="28" t="s">
        <v>328</v>
      </c>
      <c r="I4" s="28" t="s">
        <v>332</v>
      </c>
      <c r="J4" s="28" t="s">
        <v>313</v>
      </c>
      <c r="K4" s="28" t="s">
        <v>313</v>
      </c>
      <c r="L4" s="28" t="s">
        <v>133</v>
      </c>
      <c r="M4" s="28" t="s">
        <v>411</v>
      </c>
      <c r="N4" s="28" t="s">
        <v>63</v>
      </c>
      <c r="O4" s="28" t="s">
        <v>448</v>
      </c>
      <c r="P4" s="28" t="s">
        <v>448</v>
      </c>
      <c r="Q4" s="28" t="s">
        <v>422</v>
      </c>
      <c r="R4" s="28" t="s">
        <v>422</v>
      </c>
      <c r="U4" s="28" t="s">
        <v>317</v>
      </c>
      <c r="V4" s="28" t="s">
        <v>317</v>
      </c>
      <c r="W4" s="28" t="s">
        <v>328</v>
      </c>
      <c r="X4" s="28" t="s">
        <v>332</v>
      </c>
      <c r="Y4" s="28" t="s">
        <v>222</v>
      </c>
      <c r="Z4" s="28" t="s">
        <v>222</v>
      </c>
      <c r="AA4" s="28" t="s">
        <v>63</v>
      </c>
      <c r="AB4" s="28" t="s">
        <v>448</v>
      </c>
      <c r="AC4" s="28" t="s">
        <v>448</v>
      </c>
      <c r="AD4" s="15"/>
      <c r="AF4" s="28" t="s">
        <v>328</v>
      </c>
      <c r="AG4" s="28" t="s">
        <v>332</v>
      </c>
      <c r="AH4" s="28" t="s">
        <v>133</v>
      </c>
      <c r="AI4" s="28" t="s">
        <v>63</v>
      </c>
      <c r="AL4" s="28" t="s">
        <v>281</v>
      </c>
      <c r="AM4" s="28" t="s">
        <v>382</v>
      </c>
      <c r="AN4" s="28" t="s">
        <v>403</v>
      </c>
      <c r="AO4" s="28" t="s">
        <v>403</v>
      </c>
      <c r="AR4" s="28" t="s">
        <v>236</v>
      </c>
      <c r="AU4" s="28" t="s">
        <v>239</v>
      </c>
      <c r="AV4" s="28" t="s">
        <v>239</v>
      </c>
      <c r="AW4" s="28" t="s">
        <v>239</v>
      </c>
      <c r="AX4" s="28" t="s">
        <v>239</v>
      </c>
    </row>
    <row r="5" spans="1:50" ht="28.15" customHeight="1">
      <c r="A5" s="19" t="s">
        <v>150</v>
      </c>
      <c r="B5" s="22" t="s">
        <v>22</v>
      </c>
      <c r="C5" s="73" t="s">
        <v>56</v>
      </c>
      <c r="D5" s="73" t="s">
        <v>56</v>
      </c>
      <c r="E5" s="73" t="s">
        <v>310</v>
      </c>
      <c r="F5" s="73" t="s">
        <v>311</v>
      </c>
      <c r="G5" s="73" t="s">
        <v>324</v>
      </c>
      <c r="H5" s="73" t="s">
        <v>56</v>
      </c>
      <c r="I5" s="73" t="s">
        <v>56</v>
      </c>
      <c r="J5" s="73" t="s">
        <v>310</v>
      </c>
      <c r="K5" s="73" t="s">
        <v>311</v>
      </c>
      <c r="L5" s="73" t="s">
        <v>56</v>
      </c>
      <c r="M5" s="73" t="s">
        <v>56</v>
      </c>
      <c r="N5" s="73" t="s">
        <v>56</v>
      </c>
      <c r="O5" s="73" t="s">
        <v>56</v>
      </c>
      <c r="P5" s="73" t="s">
        <v>56</v>
      </c>
      <c r="Q5" s="73" t="s">
        <v>56</v>
      </c>
      <c r="R5" s="73" t="s">
        <v>56</v>
      </c>
      <c r="T5" s="19" t="s">
        <v>150</v>
      </c>
      <c r="U5" s="73" t="s">
        <v>325</v>
      </c>
      <c r="V5" s="73" t="s">
        <v>326</v>
      </c>
      <c r="W5" s="73" t="s">
        <v>57</v>
      </c>
      <c r="X5" s="73" t="s">
        <v>57</v>
      </c>
      <c r="Y5" s="73" t="s">
        <v>57</v>
      </c>
      <c r="Z5" s="73" t="s">
        <v>57</v>
      </c>
      <c r="AA5" s="73" t="s">
        <v>57</v>
      </c>
      <c r="AB5" s="73" t="s">
        <v>57</v>
      </c>
      <c r="AC5" s="73" t="s">
        <v>57</v>
      </c>
      <c r="AD5" s="47"/>
      <c r="AE5" s="19" t="s">
        <v>150</v>
      </c>
      <c r="AF5" s="73" t="s">
        <v>336</v>
      </c>
      <c r="AG5" s="73" t="s">
        <v>336</v>
      </c>
      <c r="AH5" s="73" t="s">
        <v>336</v>
      </c>
      <c r="AI5" s="73" t="s">
        <v>336</v>
      </c>
      <c r="AK5" s="19" t="s">
        <v>150</v>
      </c>
      <c r="AL5" s="73" t="s">
        <v>58</v>
      </c>
      <c r="AM5" s="73" t="s">
        <v>58</v>
      </c>
      <c r="AN5" s="73" t="s">
        <v>58</v>
      </c>
      <c r="AO5" s="73" t="s">
        <v>58</v>
      </c>
      <c r="AQ5" s="19" t="s">
        <v>150</v>
      </c>
      <c r="AR5" s="73" t="s">
        <v>230</v>
      </c>
      <c r="AT5" s="19" t="s">
        <v>150</v>
      </c>
      <c r="AU5" s="73" t="s">
        <v>242</v>
      </c>
      <c r="AV5" s="73" t="s">
        <v>246</v>
      </c>
      <c r="AW5" s="73" t="s">
        <v>243</v>
      </c>
      <c r="AX5" s="73" t="s">
        <v>244</v>
      </c>
    </row>
    <row r="6" spans="1:50" ht="15" customHeight="1">
      <c r="A6" s="75">
        <v>9801</v>
      </c>
      <c r="B6" s="101" t="s">
        <v>44</v>
      </c>
      <c r="C6" s="49">
        <v>0</v>
      </c>
      <c r="D6" s="49" t="s">
        <v>144</v>
      </c>
      <c r="E6" s="49">
        <v>6</v>
      </c>
      <c r="F6" s="49">
        <v>8</v>
      </c>
      <c r="G6" s="49">
        <v>8.5</v>
      </c>
      <c r="H6" s="49">
        <v>7</v>
      </c>
      <c r="I6" s="49">
        <v>3</v>
      </c>
      <c r="J6" s="49">
        <v>3</v>
      </c>
      <c r="K6" s="49">
        <v>6</v>
      </c>
      <c r="L6" s="49">
        <v>50</v>
      </c>
      <c r="M6" s="49" t="s">
        <v>141</v>
      </c>
      <c r="N6" s="49">
        <v>0</v>
      </c>
      <c r="O6" s="49" t="s">
        <v>221</v>
      </c>
      <c r="P6" s="49" t="s">
        <v>86</v>
      </c>
      <c r="Q6" s="49" t="s">
        <v>221</v>
      </c>
      <c r="R6" s="49" t="s">
        <v>86</v>
      </c>
      <c r="T6" s="75">
        <v>9801</v>
      </c>
      <c r="U6" s="49"/>
      <c r="V6" s="49"/>
      <c r="W6" s="49">
        <v>1</v>
      </c>
      <c r="X6" s="49">
        <v>1</v>
      </c>
      <c r="Y6" s="49" t="s">
        <v>87</v>
      </c>
      <c r="Z6" s="49" t="s">
        <v>144</v>
      </c>
      <c r="AA6" s="49">
        <v>0</v>
      </c>
      <c r="AB6" s="49" t="s">
        <v>142</v>
      </c>
      <c r="AC6" s="49" t="s">
        <v>145</v>
      </c>
      <c r="AD6" s="91"/>
      <c r="AE6" s="75">
        <v>9801</v>
      </c>
      <c r="AF6" s="49">
        <v>4</v>
      </c>
      <c r="AG6" s="49">
        <v>4</v>
      </c>
      <c r="AH6" s="49">
        <v>5</v>
      </c>
      <c r="AI6" s="49">
        <v>0</v>
      </c>
      <c r="AK6" s="75">
        <v>9801</v>
      </c>
      <c r="AL6" s="49">
        <v>8</v>
      </c>
      <c r="AM6" s="49">
        <v>6</v>
      </c>
      <c r="AN6" s="49">
        <v>3</v>
      </c>
      <c r="AO6" s="49">
        <v>0</v>
      </c>
      <c r="AQ6" s="75">
        <v>9801</v>
      </c>
      <c r="AR6" s="49"/>
      <c r="AT6" s="75">
        <v>9801</v>
      </c>
      <c r="AU6" s="49"/>
      <c r="AV6" s="49"/>
      <c r="AW6" s="49"/>
      <c r="AX6" s="49"/>
    </row>
    <row r="7" spans="1:50" ht="15" customHeight="1">
      <c r="A7" s="76">
        <v>9802</v>
      </c>
      <c r="B7" s="109" t="s">
        <v>45</v>
      </c>
      <c r="C7" s="50">
        <v>0</v>
      </c>
      <c r="D7" s="50" t="s">
        <v>142</v>
      </c>
      <c r="E7" s="50">
        <v>1</v>
      </c>
      <c r="F7" s="50">
        <v>2</v>
      </c>
      <c r="G7" s="50">
        <v>2</v>
      </c>
      <c r="H7" s="50">
        <v>2</v>
      </c>
      <c r="I7" s="50">
        <v>3</v>
      </c>
      <c r="J7" s="50">
        <v>2</v>
      </c>
      <c r="K7" s="50">
        <v>2</v>
      </c>
      <c r="L7" s="50">
        <v>0</v>
      </c>
      <c r="M7" s="50" t="s">
        <v>249</v>
      </c>
      <c r="N7" s="50">
        <v>0</v>
      </c>
      <c r="O7" s="50" t="s">
        <v>144</v>
      </c>
      <c r="P7" s="50" t="s">
        <v>87</v>
      </c>
      <c r="Q7" s="50" t="s">
        <v>144</v>
      </c>
      <c r="R7" s="50" t="s">
        <v>87</v>
      </c>
      <c r="T7" s="76">
        <v>9802</v>
      </c>
      <c r="U7" s="50">
        <v>1.5</v>
      </c>
      <c r="V7" s="50">
        <v>6</v>
      </c>
      <c r="W7" s="50">
        <v>3</v>
      </c>
      <c r="X7" s="50">
        <v>2</v>
      </c>
      <c r="Y7" s="50" t="s">
        <v>221</v>
      </c>
      <c r="Z7" s="50" t="s">
        <v>87</v>
      </c>
      <c r="AA7" s="50">
        <v>0</v>
      </c>
      <c r="AB7" s="50" t="s">
        <v>142</v>
      </c>
      <c r="AC7" s="50" t="s">
        <v>145</v>
      </c>
      <c r="AD7" s="91"/>
      <c r="AE7" s="76">
        <v>9802</v>
      </c>
      <c r="AF7" s="50">
        <v>4</v>
      </c>
      <c r="AG7" s="50">
        <v>3</v>
      </c>
      <c r="AH7" s="50">
        <v>15</v>
      </c>
      <c r="AI7" s="50">
        <v>0</v>
      </c>
      <c r="AK7" s="76">
        <v>9802</v>
      </c>
      <c r="AL7" s="50">
        <v>8</v>
      </c>
      <c r="AM7" s="50">
        <v>3.5</v>
      </c>
      <c r="AN7" s="50">
        <v>3</v>
      </c>
      <c r="AO7" s="50">
        <v>0</v>
      </c>
      <c r="AQ7" s="76">
        <v>9802</v>
      </c>
      <c r="AR7" s="50"/>
      <c r="AT7" s="76">
        <v>9802</v>
      </c>
      <c r="AU7" s="50"/>
      <c r="AV7" s="50"/>
      <c r="AW7" s="50"/>
      <c r="AX7" s="50"/>
    </row>
    <row r="8" spans="1:50" ht="15" customHeight="1">
      <c r="A8" s="76">
        <v>9803</v>
      </c>
      <c r="B8" s="109" t="s">
        <v>151</v>
      </c>
      <c r="C8" s="50">
        <v>0</v>
      </c>
      <c r="D8" s="50" t="s">
        <v>144</v>
      </c>
      <c r="E8" s="50">
        <v>7</v>
      </c>
      <c r="F8" s="50">
        <v>9</v>
      </c>
      <c r="G8" s="50">
        <v>9</v>
      </c>
      <c r="H8" s="50">
        <v>8</v>
      </c>
      <c r="I8" s="50">
        <v>4</v>
      </c>
      <c r="J8" s="50">
        <v>7</v>
      </c>
      <c r="K8" s="50">
        <v>8</v>
      </c>
      <c r="L8" s="50">
        <v>10</v>
      </c>
      <c r="M8" s="50" t="s">
        <v>87</v>
      </c>
      <c r="N8" s="50">
        <v>0</v>
      </c>
      <c r="O8" s="50" t="s">
        <v>282</v>
      </c>
      <c r="P8" s="50" t="s">
        <v>429</v>
      </c>
      <c r="Q8" s="50" t="s">
        <v>282</v>
      </c>
      <c r="R8" s="50" t="s">
        <v>429</v>
      </c>
      <c r="T8" s="76">
        <v>9803</v>
      </c>
      <c r="U8" s="50"/>
      <c r="V8" s="50"/>
      <c r="W8" s="50">
        <v>2</v>
      </c>
      <c r="X8" s="50">
        <v>4</v>
      </c>
      <c r="Y8" s="50" t="s">
        <v>140</v>
      </c>
      <c r="Z8" s="50" t="s">
        <v>221</v>
      </c>
      <c r="AA8" s="50">
        <v>0</v>
      </c>
      <c r="AB8" s="50" t="s">
        <v>142</v>
      </c>
      <c r="AC8" s="50" t="s">
        <v>145</v>
      </c>
      <c r="AD8" s="91"/>
      <c r="AE8" s="76">
        <v>9803</v>
      </c>
      <c r="AF8" s="50">
        <v>4</v>
      </c>
      <c r="AG8" s="50">
        <v>2</v>
      </c>
      <c r="AH8" s="50">
        <v>5</v>
      </c>
      <c r="AI8" s="50">
        <v>0</v>
      </c>
      <c r="AK8" s="76">
        <v>9803</v>
      </c>
      <c r="AL8" s="50">
        <v>8</v>
      </c>
      <c r="AM8" s="50">
        <v>2.5</v>
      </c>
      <c r="AN8" s="50">
        <v>0</v>
      </c>
      <c r="AO8" s="50">
        <v>0</v>
      </c>
      <c r="AQ8" s="76">
        <v>9803</v>
      </c>
      <c r="AR8" s="50"/>
      <c r="AT8" s="76">
        <v>9803</v>
      </c>
      <c r="AU8" s="50"/>
      <c r="AV8" s="50"/>
      <c r="AW8" s="50"/>
      <c r="AX8" s="50"/>
    </row>
    <row r="9" spans="1:50" ht="15" customHeight="1">
      <c r="A9" s="76">
        <v>9804</v>
      </c>
      <c r="B9" s="109" t="s">
        <v>152</v>
      </c>
      <c r="C9" s="50">
        <v>0</v>
      </c>
      <c r="D9" s="50" t="s">
        <v>282</v>
      </c>
      <c r="E9" s="50">
        <v>6</v>
      </c>
      <c r="F9" s="50">
        <v>8.5</v>
      </c>
      <c r="G9" s="50">
        <v>8.5</v>
      </c>
      <c r="H9" s="50">
        <v>7</v>
      </c>
      <c r="I9" s="50">
        <v>5</v>
      </c>
      <c r="J9" s="50">
        <v>4</v>
      </c>
      <c r="K9" s="50">
        <v>5</v>
      </c>
      <c r="L9" s="50">
        <v>60</v>
      </c>
      <c r="M9" s="50" t="s">
        <v>141</v>
      </c>
      <c r="N9" s="50">
        <v>0</v>
      </c>
      <c r="O9" s="50" t="s">
        <v>140</v>
      </c>
      <c r="P9" s="50" t="s">
        <v>140</v>
      </c>
      <c r="Q9" s="50" t="s">
        <v>140</v>
      </c>
      <c r="R9" s="50" t="s">
        <v>140</v>
      </c>
      <c r="T9" s="76">
        <v>9804</v>
      </c>
      <c r="U9" s="50"/>
      <c r="V9" s="50"/>
      <c r="W9" s="50">
        <v>3</v>
      </c>
      <c r="X9" s="50">
        <v>5</v>
      </c>
      <c r="Y9" s="50" t="s">
        <v>89</v>
      </c>
      <c r="Z9" s="50" t="s">
        <v>140</v>
      </c>
      <c r="AA9" s="50">
        <v>0</v>
      </c>
      <c r="AB9" s="50" t="s">
        <v>145</v>
      </c>
      <c r="AC9" s="50" t="s">
        <v>142</v>
      </c>
      <c r="AD9" s="91"/>
      <c r="AE9" s="76">
        <v>9804</v>
      </c>
      <c r="AF9" s="50">
        <v>4</v>
      </c>
      <c r="AG9" s="50">
        <v>3</v>
      </c>
      <c r="AH9" s="50">
        <v>10</v>
      </c>
      <c r="AI9" s="50">
        <v>0</v>
      </c>
      <c r="AK9" s="76">
        <v>9804</v>
      </c>
      <c r="AL9" s="50">
        <v>3</v>
      </c>
      <c r="AM9" s="50">
        <v>4</v>
      </c>
      <c r="AN9" s="50">
        <v>0</v>
      </c>
      <c r="AO9" s="50">
        <v>3</v>
      </c>
      <c r="AQ9" s="76">
        <v>9804</v>
      </c>
      <c r="AR9" s="50"/>
      <c r="AT9" s="76">
        <v>9804</v>
      </c>
      <c r="AU9" s="50"/>
      <c r="AV9" s="50"/>
      <c r="AW9" s="50"/>
      <c r="AX9" s="50"/>
    </row>
    <row r="10" spans="1:50" ht="15" customHeight="1">
      <c r="A10" s="76">
        <v>9805</v>
      </c>
      <c r="B10" s="109" t="s">
        <v>26</v>
      </c>
      <c r="C10" s="50">
        <v>0</v>
      </c>
      <c r="D10" s="50" t="s">
        <v>282</v>
      </c>
      <c r="E10" s="50">
        <v>1</v>
      </c>
      <c r="F10" s="50">
        <v>1</v>
      </c>
      <c r="G10" s="50">
        <v>1</v>
      </c>
      <c r="H10" s="50"/>
      <c r="I10" s="50">
        <v>1</v>
      </c>
      <c r="J10" s="50">
        <v>2</v>
      </c>
      <c r="K10" s="50">
        <v>2</v>
      </c>
      <c r="L10" s="50">
        <v>80</v>
      </c>
      <c r="M10" s="50" t="s">
        <v>143</v>
      </c>
      <c r="N10" s="50">
        <v>0</v>
      </c>
      <c r="O10" s="50" t="s">
        <v>142</v>
      </c>
      <c r="P10" s="50" t="s">
        <v>142</v>
      </c>
      <c r="Q10" s="50" t="s">
        <v>86</v>
      </c>
      <c r="R10" s="50" t="s">
        <v>86</v>
      </c>
      <c r="T10" s="76">
        <v>9805</v>
      </c>
      <c r="U10" s="50">
        <v>4</v>
      </c>
      <c r="V10" s="50">
        <v>5.5</v>
      </c>
      <c r="W10" s="50"/>
      <c r="X10" s="50">
        <v>2</v>
      </c>
      <c r="Y10" s="50" t="s">
        <v>89</v>
      </c>
      <c r="Z10" s="50" t="s">
        <v>221</v>
      </c>
      <c r="AA10" s="50">
        <v>0</v>
      </c>
      <c r="AB10" s="50" t="s">
        <v>142</v>
      </c>
      <c r="AC10" s="50" t="s">
        <v>142</v>
      </c>
      <c r="AD10" s="91"/>
      <c r="AE10" s="76">
        <v>9805</v>
      </c>
      <c r="AF10" s="50"/>
      <c r="AG10" s="50">
        <v>3</v>
      </c>
      <c r="AH10" s="50">
        <v>10</v>
      </c>
      <c r="AI10" s="50">
        <v>0</v>
      </c>
      <c r="AK10" s="76">
        <v>9805</v>
      </c>
      <c r="AL10" s="50">
        <v>5</v>
      </c>
      <c r="AM10" s="50">
        <v>3.5</v>
      </c>
      <c r="AN10" s="50">
        <v>0</v>
      </c>
      <c r="AO10" s="50">
        <v>0</v>
      </c>
      <c r="AQ10" s="76">
        <v>9805</v>
      </c>
      <c r="AR10" s="50"/>
      <c r="AT10" s="76">
        <v>9805</v>
      </c>
      <c r="AU10" s="50"/>
      <c r="AV10" s="50"/>
      <c r="AW10" s="50"/>
      <c r="AX10" s="50"/>
    </row>
    <row r="11" spans="1:50" ht="15" customHeight="1">
      <c r="A11" s="76">
        <v>9806</v>
      </c>
      <c r="B11" s="109" t="s">
        <v>153</v>
      </c>
      <c r="C11" s="51">
        <v>0</v>
      </c>
      <c r="D11" s="51" t="s">
        <v>143</v>
      </c>
      <c r="E11" s="51">
        <v>2.5</v>
      </c>
      <c r="F11" s="51">
        <v>5</v>
      </c>
      <c r="G11" s="51">
        <v>5</v>
      </c>
      <c r="H11" s="51">
        <v>4</v>
      </c>
      <c r="I11" s="51">
        <v>4</v>
      </c>
      <c r="J11" s="51">
        <v>2</v>
      </c>
      <c r="K11" s="51">
        <v>4</v>
      </c>
      <c r="L11" s="51">
        <v>40</v>
      </c>
      <c r="M11" s="51" t="s">
        <v>249</v>
      </c>
      <c r="N11" s="51">
        <v>0</v>
      </c>
      <c r="O11" s="51" t="s">
        <v>143</v>
      </c>
      <c r="P11" s="51" t="s">
        <v>142</v>
      </c>
      <c r="Q11" s="51" t="s">
        <v>143</v>
      </c>
      <c r="R11" s="51" t="s">
        <v>85</v>
      </c>
      <c r="T11" s="76">
        <v>9806</v>
      </c>
      <c r="U11" s="51">
        <v>2.5</v>
      </c>
      <c r="V11" s="51">
        <v>4.5</v>
      </c>
      <c r="W11" s="51">
        <v>3</v>
      </c>
      <c r="X11" s="51">
        <v>1</v>
      </c>
      <c r="Y11" s="51">
        <v>0</v>
      </c>
      <c r="Z11" s="51"/>
      <c r="AA11" s="51">
        <v>0</v>
      </c>
      <c r="AB11" s="51" t="s">
        <v>144</v>
      </c>
      <c r="AC11" s="51" t="s">
        <v>86</v>
      </c>
      <c r="AD11" s="92"/>
      <c r="AE11" s="76">
        <v>9806</v>
      </c>
      <c r="AF11" s="51">
        <v>5</v>
      </c>
      <c r="AG11" s="51">
        <v>4</v>
      </c>
      <c r="AH11" s="51">
        <v>10</v>
      </c>
      <c r="AI11" s="51">
        <v>0</v>
      </c>
      <c r="AJ11" s="74"/>
      <c r="AK11" s="76">
        <v>9806</v>
      </c>
      <c r="AL11" s="51">
        <v>7</v>
      </c>
      <c r="AM11" s="51">
        <v>4.5</v>
      </c>
      <c r="AN11" s="51">
        <v>0</v>
      </c>
      <c r="AO11" s="51">
        <v>0</v>
      </c>
      <c r="AQ11" s="76">
        <v>9806</v>
      </c>
      <c r="AR11" s="51" t="s">
        <v>232</v>
      </c>
      <c r="AT11" s="76">
        <v>9806</v>
      </c>
      <c r="AU11" s="51"/>
      <c r="AV11" s="51"/>
      <c r="AW11" s="51"/>
      <c r="AX11" s="51"/>
    </row>
    <row r="12" spans="1:50" ht="15" customHeight="1">
      <c r="A12" s="76">
        <v>9807</v>
      </c>
      <c r="B12" s="109" t="s">
        <v>157</v>
      </c>
      <c r="C12" s="51">
        <v>0</v>
      </c>
      <c r="D12" s="51" t="s">
        <v>142</v>
      </c>
      <c r="E12" s="51">
        <v>4.5</v>
      </c>
      <c r="F12" s="51">
        <v>5.5</v>
      </c>
      <c r="G12" s="51">
        <v>6.5</v>
      </c>
      <c r="H12" s="51">
        <v>4</v>
      </c>
      <c r="I12" s="51">
        <v>2</v>
      </c>
      <c r="J12" s="51">
        <v>3</v>
      </c>
      <c r="K12" s="51">
        <v>4</v>
      </c>
      <c r="L12" s="51">
        <v>0</v>
      </c>
      <c r="M12" s="51" t="s">
        <v>249</v>
      </c>
      <c r="N12" s="51">
        <v>0</v>
      </c>
      <c r="O12" s="51" t="s">
        <v>86</v>
      </c>
      <c r="P12" s="51" t="s">
        <v>143</v>
      </c>
      <c r="Q12" s="51" t="s">
        <v>86</v>
      </c>
      <c r="R12" s="51" t="s">
        <v>143</v>
      </c>
      <c r="T12" s="76">
        <v>9807</v>
      </c>
      <c r="U12" s="51">
        <v>1</v>
      </c>
      <c r="V12" s="51">
        <v>1</v>
      </c>
      <c r="W12" s="51">
        <v>1</v>
      </c>
      <c r="X12" s="51">
        <v>1</v>
      </c>
      <c r="Y12" s="51">
        <v>0</v>
      </c>
      <c r="Z12" s="51"/>
      <c r="AA12" s="51">
        <v>0</v>
      </c>
      <c r="AB12" s="51" t="s">
        <v>145</v>
      </c>
      <c r="AC12" s="51" t="s">
        <v>142</v>
      </c>
      <c r="AD12" s="92"/>
      <c r="AE12" s="76">
        <v>9807</v>
      </c>
      <c r="AF12" s="51">
        <v>4</v>
      </c>
      <c r="AG12" s="51">
        <v>2</v>
      </c>
      <c r="AH12" s="51">
        <v>5</v>
      </c>
      <c r="AI12" s="51">
        <v>0</v>
      </c>
      <c r="AJ12" s="74"/>
      <c r="AK12" s="76">
        <v>9807</v>
      </c>
      <c r="AL12" s="51">
        <v>5</v>
      </c>
      <c r="AM12" s="51">
        <v>3</v>
      </c>
      <c r="AN12" s="51">
        <v>0</v>
      </c>
      <c r="AO12" s="51">
        <v>0</v>
      </c>
      <c r="AQ12" s="76">
        <v>9807</v>
      </c>
      <c r="AR12" s="51" t="s">
        <v>233</v>
      </c>
      <c r="AT12" s="76">
        <v>9807</v>
      </c>
      <c r="AU12" s="51"/>
      <c r="AV12" s="51"/>
      <c r="AW12" s="51" t="s">
        <v>245</v>
      </c>
      <c r="AX12" s="51"/>
    </row>
    <row r="13" spans="1:50" ht="15" customHeight="1">
      <c r="A13" s="76">
        <v>9808</v>
      </c>
      <c r="B13" s="109" t="s">
        <v>157</v>
      </c>
      <c r="C13" s="51">
        <v>0</v>
      </c>
      <c r="D13" s="51" t="s">
        <v>142</v>
      </c>
      <c r="E13" s="51">
        <v>4.5</v>
      </c>
      <c r="F13" s="51">
        <v>5.5</v>
      </c>
      <c r="G13" s="51">
        <v>7</v>
      </c>
      <c r="H13" s="51">
        <v>5</v>
      </c>
      <c r="I13" s="51">
        <v>2</v>
      </c>
      <c r="J13" s="51">
        <v>2</v>
      </c>
      <c r="K13" s="51">
        <v>4</v>
      </c>
      <c r="L13" s="51">
        <v>0</v>
      </c>
      <c r="M13" s="51" t="s">
        <v>249</v>
      </c>
      <c r="N13" s="51">
        <v>0</v>
      </c>
      <c r="O13" s="51" t="s">
        <v>142</v>
      </c>
      <c r="P13" s="51" t="s">
        <v>86</v>
      </c>
      <c r="Q13" s="51" t="s">
        <v>85</v>
      </c>
      <c r="R13" s="51" t="s">
        <v>86</v>
      </c>
      <c r="T13" s="76">
        <v>9808</v>
      </c>
      <c r="U13" s="51">
        <v>1</v>
      </c>
      <c r="V13" s="51">
        <v>1</v>
      </c>
      <c r="W13" s="51">
        <v>2</v>
      </c>
      <c r="X13" s="51">
        <v>1</v>
      </c>
      <c r="Y13" s="51"/>
      <c r="Z13" s="51"/>
      <c r="AA13" s="51">
        <v>0</v>
      </c>
      <c r="AB13" s="51" t="s">
        <v>142</v>
      </c>
      <c r="AC13" s="51" t="s">
        <v>142</v>
      </c>
      <c r="AD13" s="92"/>
      <c r="AE13" s="76">
        <v>9808</v>
      </c>
      <c r="AF13" s="51">
        <v>3</v>
      </c>
      <c r="AG13" s="51">
        <v>3</v>
      </c>
      <c r="AH13" s="51">
        <v>5</v>
      </c>
      <c r="AI13" s="51">
        <v>0</v>
      </c>
      <c r="AJ13" s="74"/>
      <c r="AK13" s="76">
        <v>9808</v>
      </c>
      <c r="AL13" s="51">
        <v>7</v>
      </c>
      <c r="AM13" s="51">
        <v>4</v>
      </c>
      <c r="AN13" s="51">
        <v>0</v>
      </c>
      <c r="AO13" s="51">
        <v>0</v>
      </c>
      <c r="AQ13" s="76">
        <v>9808</v>
      </c>
      <c r="AR13" s="51" t="s">
        <v>233</v>
      </c>
      <c r="AT13" s="76">
        <v>9808</v>
      </c>
      <c r="AU13" s="51" t="s">
        <v>238</v>
      </c>
      <c r="AV13" s="51"/>
      <c r="AW13" s="51"/>
      <c r="AX13" s="51"/>
    </row>
    <row r="14" spans="1:50" ht="15" customHeight="1">
      <c r="A14" s="76">
        <v>9809</v>
      </c>
      <c r="B14" s="109" t="s">
        <v>157</v>
      </c>
      <c r="C14" s="50">
        <v>0</v>
      </c>
      <c r="D14" s="50" t="s">
        <v>142</v>
      </c>
      <c r="E14" s="50">
        <v>4.5</v>
      </c>
      <c r="F14" s="50">
        <v>5</v>
      </c>
      <c r="G14" s="50">
        <v>6.5</v>
      </c>
      <c r="H14" s="50">
        <v>6</v>
      </c>
      <c r="I14" s="50">
        <v>3</v>
      </c>
      <c r="J14" s="50">
        <v>3</v>
      </c>
      <c r="K14" s="50">
        <v>3</v>
      </c>
      <c r="L14" s="50">
        <v>0</v>
      </c>
      <c r="M14" s="50" t="s">
        <v>249</v>
      </c>
      <c r="N14" s="50">
        <v>0</v>
      </c>
      <c r="O14" s="50" t="s">
        <v>86</v>
      </c>
      <c r="P14" s="50" t="s">
        <v>142</v>
      </c>
      <c r="Q14" s="50" t="s">
        <v>86</v>
      </c>
      <c r="R14" s="50" t="s">
        <v>85</v>
      </c>
      <c r="T14" s="76">
        <v>9809</v>
      </c>
      <c r="U14" s="50">
        <v>1</v>
      </c>
      <c r="V14" s="50">
        <v>1</v>
      </c>
      <c r="W14" s="50">
        <v>1</v>
      </c>
      <c r="X14" s="50">
        <v>1</v>
      </c>
      <c r="Y14" s="50"/>
      <c r="Z14" s="50"/>
      <c r="AA14" s="50">
        <v>0</v>
      </c>
      <c r="AB14" s="50" t="s">
        <v>142</v>
      </c>
      <c r="AC14" s="50" t="s">
        <v>142</v>
      </c>
      <c r="AD14" s="91"/>
      <c r="AE14" s="76">
        <v>9809</v>
      </c>
      <c r="AF14" s="50">
        <v>3</v>
      </c>
      <c r="AG14" s="50">
        <v>3</v>
      </c>
      <c r="AH14" s="50">
        <v>5</v>
      </c>
      <c r="AI14" s="50">
        <v>0</v>
      </c>
      <c r="AJ14" s="74"/>
      <c r="AK14" s="76">
        <v>9809</v>
      </c>
      <c r="AL14" s="50">
        <v>6</v>
      </c>
      <c r="AM14" s="50">
        <v>4.5</v>
      </c>
      <c r="AN14" s="50">
        <v>3</v>
      </c>
      <c r="AO14" s="50">
        <v>0</v>
      </c>
      <c r="AQ14" s="76">
        <v>9809</v>
      </c>
      <c r="AR14" s="50" t="s">
        <v>233</v>
      </c>
      <c r="AT14" s="76">
        <v>9809</v>
      </c>
      <c r="AU14" s="50"/>
      <c r="AV14" s="50" t="s">
        <v>238</v>
      </c>
      <c r="AW14" s="50"/>
      <c r="AX14" s="50"/>
    </row>
    <row r="15" spans="1:50" ht="15" customHeight="1">
      <c r="A15" s="77">
        <v>9810</v>
      </c>
      <c r="B15" s="116" t="s">
        <v>157</v>
      </c>
      <c r="C15" s="52">
        <v>0</v>
      </c>
      <c r="D15" s="52" t="s">
        <v>142</v>
      </c>
      <c r="E15" s="52">
        <v>4.5</v>
      </c>
      <c r="F15" s="52">
        <v>5.5</v>
      </c>
      <c r="G15" s="52">
        <v>8</v>
      </c>
      <c r="H15" s="52">
        <v>5</v>
      </c>
      <c r="I15" s="52">
        <v>2</v>
      </c>
      <c r="J15" s="52">
        <v>3</v>
      </c>
      <c r="K15" s="52">
        <v>5</v>
      </c>
      <c r="L15" s="52">
        <v>0</v>
      </c>
      <c r="M15" s="52" t="s">
        <v>249</v>
      </c>
      <c r="N15" s="52">
        <v>0</v>
      </c>
      <c r="O15" s="52" t="s">
        <v>142</v>
      </c>
      <c r="P15" s="52" t="s">
        <v>86</v>
      </c>
      <c r="Q15" s="52" t="s">
        <v>85</v>
      </c>
      <c r="R15" s="52" t="s">
        <v>86</v>
      </c>
      <c r="T15" s="77">
        <v>9810</v>
      </c>
      <c r="U15" s="52">
        <v>1</v>
      </c>
      <c r="V15" s="52">
        <v>1</v>
      </c>
      <c r="W15" s="52">
        <v>1</v>
      </c>
      <c r="X15" s="52">
        <v>1</v>
      </c>
      <c r="Y15" s="52"/>
      <c r="Z15" s="52"/>
      <c r="AA15" s="52">
        <v>0</v>
      </c>
      <c r="AB15" s="52" t="s">
        <v>142</v>
      </c>
      <c r="AC15" s="52" t="s">
        <v>88</v>
      </c>
      <c r="AD15" s="92"/>
      <c r="AE15" s="77">
        <v>9810</v>
      </c>
      <c r="AF15" s="52">
        <v>3</v>
      </c>
      <c r="AG15" s="52">
        <v>3</v>
      </c>
      <c r="AH15" s="52">
        <v>5</v>
      </c>
      <c r="AI15" s="52">
        <v>0</v>
      </c>
      <c r="AJ15" s="74"/>
      <c r="AK15" s="77">
        <v>9810</v>
      </c>
      <c r="AL15" s="52">
        <v>6</v>
      </c>
      <c r="AM15" s="52">
        <v>3</v>
      </c>
      <c r="AN15" s="52">
        <v>3</v>
      </c>
      <c r="AO15" s="52">
        <v>0</v>
      </c>
      <c r="AQ15" s="77">
        <v>9810</v>
      </c>
      <c r="AR15" s="52" t="s">
        <v>233</v>
      </c>
      <c r="AT15" s="77">
        <v>9810</v>
      </c>
      <c r="AU15" s="52"/>
      <c r="AV15" s="52"/>
      <c r="AW15" s="52"/>
      <c r="AX15" s="52"/>
    </row>
    <row r="16" spans="1:50" ht="15" customHeight="1">
      <c r="A16" s="75">
        <v>9811</v>
      </c>
      <c r="B16" s="101" t="s">
        <v>153</v>
      </c>
      <c r="C16" s="49">
        <v>0</v>
      </c>
      <c r="D16" s="49" t="s">
        <v>144</v>
      </c>
      <c r="E16" s="49">
        <v>5.5</v>
      </c>
      <c r="F16" s="49">
        <v>7</v>
      </c>
      <c r="G16" s="49">
        <v>7</v>
      </c>
      <c r="H16" s="49">
        <v>5</v>
      </c>
      <c r="I16" s="49">
        <v>3</v>
      </c>
      <c r="J16" s="49">
        <v>4</v>
      </c>
      <c r="K16" s="49">
        <v>6</v>
      </c>
      <c r="L16" s="49">
        <v>50</v>
      </c>
      <c r="M16" s="49" t="s">
        <v>228</v>
      </c>
      <c r="N16" s="49">
        <v>0</v>
      </c>
      <c r="O16" s="49" t="s">
        <v>86</v>
      </c>
      <c r="P16" s="49" t="s">
        <v>86</v>
      </c>
      <c r="Q16" s="49" t="s">
        <v>86</v>
      </c>
      <c r="R16" s="49" t="s">
        <v>86</v>
      </c>
      <c r="T16" s="75">
        <v>9811</v>
      </c>
      <c r="U16" s="49">
        <v>3</v>
      </c>
      <c r="V16" s="49">
        <v>4.5</v>
      </c>
      <c r="W16" s="49">
        <v>3</v>
      </c>
      <c r="X16" s="49">
        <v>2</v>
      </c>
      <c r="Y16" s="49"/>
      <c r="Z16" s="49"/>
      <c r="AA16" s="49">
        <v>0</v>
      </c>
      <c r="AB16" s="49" t="s">
        <v>145</v>
      </c>
      <c r="AC16" s="49" t="s">
        <v>86</v>
      </c>
      <c r="AD16" s="91"/>
      <c r="AE16" s="75">
        <v>9811</v>
      </c>
      <c r="AF16" s="49">
        <v>4</v>
      </c>
      <c r="AG16" s="49">
        <v>4</v>
      </c>
      <c r="AH16" s="49">
        <v>0</v>
      </c>
      <c r="AI16" s="49">
        <v>0</v>
      </c>
      <c r="AJ16" s="74"/>
      <c r="AK16" s="75">
        <v>9811</v>
      </c>
      <c r="AL16" s="49">
        <v>5</v>
      </c>
      <c r="AM16" s="49">
        <v>4</v>
      </c>
      <c r="AN16" s="49">
        <v>0</v>
      </c>
      <c r="AO16" s="49">
        <v>0</v>
      </c>
      <c r="AQ16" s="75">
        <v>9811</v>
      </c>
      <c r="AR16" s="49" t="s">
        <v>142</v>
      </c>
      <c r="AT16" s="75">
        <v>9811</v>
      </c>
      <c r="AU16" s="49"/>
      <c r="AV16" s="49"/>
      <c r="AW16" s="49"/>
      <c r="AX16" s="49"/>
    </row>
    <row r="17" spans="1:50" ht="15" customHeight="1">
      <c r="A17" s="76">
        <v>9812</v>
      </c>
      <c r="B17" s="109" t="s">
        <v>164</v>
      </c>
      <c r="C17" s="50">
        <v>0</v>
      </c>
      <c r="D17" s="50" t="s">
        <v>145</v>
      </c>
      <c r="E17" s="50">
        <v>1</v>
      </c>
      <c r="F17" s="50">
        <v>1</v>
      </c>
      <c r="G17" s="50">
        <v>1</v>
      </c>
      <c r="H17" s="50">
        <v>3</v>
      </c>
      <c r="I17" s="50">
        <v>1</v>
      </c>
      <c r="J17" s="50">
        <v>1</v>
      </c>
      <c r="K17" s="50">
        <v>1</v>
      </c>
      <c r="L17" s="50">
        <v>0</v>
      </c>
      <c r="M17" s="50" t="s">
        <v>249</v>
      </c>
      <c r="N17" s="50">
        <v>0</v>
      </c>
      <c r="O17" s="50" t="s">
        <v>87</v>
      </c>
      <c r="P17" s="50" t="s">
        <v>86</v>
      </c>
      <c r="Q17" s="50" t="s">
        <v>87</v>
      </c>
      <c r="R17" s="50" t="s">
        <v>86</v>
      </c>
      <c r="T17" s="76">
        <v>9812</v>
      </c>
      <c r="U17" s="50">
        <v>2</v>
      </c>
      <c r="V17" s="50">
        <v>2</v>
      </c>
      <c r="W17" s="50">
        <v>2</v>
      </c>
      <c r="X17" s="50">
        <v>2</v>
      </c>
      <c r="Y17" s="50"/>
      <c r="Z17" s="50"/>
      <c r="AA17" s="50">
        <v>0</v>
      </c>
      <c r="AB17" s="50" t="s">
        <v>142</v>
      </c>
      <c r="AC17" s="50" t="s">
        <v>142</v>
      </c>
      <c r="AD17" s="91"/>
      <c r="AE17" s="76">
        <v>9812</v>
      </c>
      <c r="AF17" s="50">
        <v>4</v>
      </c>
      <c r="AG17" s="50">
        <v>1</v>
      </c>
      <c r="AH17" s="50">
        <v>0</v>
      </c>
      <c r="AI17" s="50">
        <v>0</v>
      </c>
      <c r="AJ17" s="74"/>
      <c r="AK17" s="76">
        <v>9812</v>
      </c>
      <c r="AL17" s="50">
        <v>7</v>
      </c>
      <c r="AM17" s="50">
        <v>6</v>
      </c>
      <c r="AN17" s="50">
        <v>0</v>
      </c>
      <c r="AO17" s="50">
        <v>0</v>
      </c>
      <c r="AQ17" s="76">
        <v>9812</v>
      </c>
      <c r="AR17" s="50" t="s">
        <v>233</v>
      </c>
      <c r="AT17" s="76">
        <v>9812</v>
      </c>
      <c r="AU17" s="50"/>
      <c r="AV17" s="50"/>
      <c r="AW17" s="50" t="s">
        <v>245</v>
      </c>
      <c r="AX17" s="50"/>
    </row>
    <row r="18" spans="1:50" ht="15" customHeight="1">
      <c r="A18" s="76">
        <v>9813</v>
      </c>
      <c r="B18" s="109" t="s">
        <v>167</v>
      </c>
      <c r="C18" s="50">
        <v>0</v>
      </c>
      <c r="D18" s="50" t="s">
        <v>145</v>
      </c>
      <c r="E18" s="50">
        <v>5.5</v>
      </c>
      <c r="F18" s="50">
        <v>6</v>
      </c>
      <c r="G18" s="50">
        <v>6</v>
      </c>
      <c r="H18" s="50">
        <v>4</v>
      </c>
      <c r="I18" s="50">
        <v>1</v>
      </c>
      <c r="J18" s="50">
        <v>1</v>
      </c>
      <c r="K18" s="50">
        <v>2</v>
      </c>
      <c r="L18" s="50">
        <v>0</v>
      </c>
      <c r="M18" s="50" t="s">
        <v>249</v>
      </c>
      <c r="N18" s="50">
        <v>0</v>
      </c>
      <c r="O18" s="50" t="s">
        <v>142</v>
      </c>
      <c r="P18" s="50" t="s">
        <v>86</v>
      </c>
      <c r="Q18" s="50" t="s">
        <v>85</v>
      </c>
      <c r="R18" s="50" t="s">
        <v>86</v>
      </c>
      <c r="T18" s="76">
        <v>9813</v>
      </c>
      <c r="U18" s="50"/>
      <c r="V18" s="50"/>
      <c r="W18" s="50">
        <v>4</v>
      </c>
      <c r="X18" s="50">
        <v>2</v>
      </c>
      <c r="Y18" s="50"/>
      <c r="Z18" s="50"/>
      <c r="AA18" s="50">
        <v>0</v>
      </c>
      <c r="AB18" s="50" t="s">
        <v>145</v>
      </c>
      <c r="AC18" s="50" t="s">
        <v>142</v>
      </c>
      <c r="AD18" s="91"/>
      <c r="AE18" s="76">
        <v>9813</v>
      </c>
      <c r="AF18" s="50">
        <v>3</v>
      </c>
      <c r="AG18" s="50">
        <v>2</v>
      </c>
      <c r="AH18" s="50">
        <v>5</v>
      </c>
      <c r="AI18" s="50">
        <v>0</v>
      </c>
      <c r="AJ18" s="74"/>
      <c r="AK18" s="76">
        <v>9813</v>
      </c>
      <c r="AL18" s="50">
        <v>7</v>
      </c>
      <c r="AM18" s="50">
        <v>4.5</v>
      </c>
      <c r="AN18" s="50">
        <v>0</v>
      </c>
      <c r="AO18" s="50">
        <v>0</v>
      </c>
      <c r="AQ18" s="76">
        <v>9813</v>
      </c>
      <c r="AR18" s="50" t="s">
        <v>233</v>
      </c>
      <c r="AT18" s="76">
        <v>9813</v>
      </c>
      <c r="AU18" s="50"/>
      <c r="AV18" s="50"/>
      <c r="AW18" s="50" t="s">
        <v>245</v>
      </c>
      <c r="AX18" s="50"/>
    </row>
    <row r="19" spans="1:50" ht="15" customHeight="1">
      <c r="A19" s="76">
        <v>9814</v>
      </c>
      <c r="B19" s="109" t="s">
        <v>169</v>
      </c>
      <c r="C19" s="50">
        <v>0</v>
      </c>
      <c r="D19" s="50" t="s">
        <v>142</v>
      </c>
      <c r="E19" s="50">
        <v>6</v>
      </c>
      <c r="F19" s="50">
        <v>7.5</v>
      </c>
      <c r="G19" s="50">
        <v>7.5</v>
      </c>
      <c r="H19" s="50">
        <v>5</v>
      </c>
      <c r="I19" s="50">
        <v>2</v>
      </c>
      <c r="J19" s="50">
        <v>1</v>
      </c>
      <c r="K19" s="50">
        <v>1</v>
      </c>
      <c r="L19" s="50">
        <v>0</v>
      </c>
      <c r="M19" s="50" t="s">
        <v>249</v>
      </c>
      <c r="N19" s="50">
        <v>0</v>
      </c>
      <c r="O19" s="50" t="s">
        <v>86</v>
      </c>
      <c r="P19" s="50" t="s">
        <v>88</v>
      </c>
      <c r="Q19" s="50" t="s">
        <v>86</v>
      </c>
      <c r="R19" s="50" t="s">
        <v>88</v>
      </c>
      <c r="T19" s="76">
        <v>9814</v>
      </c>
      <c r="U19" s="50"/>
      <c r="V19" s="50"/>
      <c r="W19" s="50">
        <v>2</v>
      </c>
      <c r="X19" s="50">
        <v>2</v>
      </c>
      <c r="Y19" s="50"/>
      <c r="Z19" s="50"/>
      <c r="AA19" s="50">
        <v>0</v>
      </c>
      <c r="AB19" s="50" t="s">
        <v>144</v>
      </c>
      <c r="AC19" s="50" t="s">
        <v>142</v>
      </c>
      <c r="AD19" s="91"/>
      <c r="AE19" s="76">
        <v>9814</v>
      </c>
      <c r="AF19" s="50">
        <v>4</v>
      </c>
      <c r="AG19" s="50">
        <v>2</v>
      </c>
      <c r="AH19" s="50">
        <v>10</v>
      </c>
      <c r="AI19" s="50">
        <v>0</v>
      </c>
      <c r="AJ19" s="74"/>
      <c r="AK19" s="76">
        <v>9814</v>
      </c>
      <c r="AL19" s="50">
        <v>7</v>
      </c>
      <c r="AM19" s="50">
        <v>4</v>
      </c>
      <c r="AN19" s="50">
        <v>0</v>
      </c>
      <c r="AO19" s="50">
        <v>0</v>
      </c>
      <c r="AQ19" s="76">
        <v>9814</v>
      </c>
      <c r="AR19" s="50" t="s">
        <v>233</v>
      </c>
      <c r="AT19" s="76">
        <v>9814</v>
      </c>
      <c r="AU19" s="50" t="s">
        <v>238</v>
      </c>
      <c r="AV19" s="50"/>
      <c r="AW19" s="50" t="s">
        <v>245</v>
      </c>
      <c r="AX19" s="50"/>
    </row>
    <row r="20" spans="1:50" ht="15" customHeight="1">
      <c r="A20" s="76">
        <v>9815</v>
      </c>
      <c r="B20" s="109" t="s">
        <v>171</v>
      </c>
      <c r="C20" s="50">
        <v>0</v>
      </c>
      <c r="D20" s="50" t="s">
        <v>142</v>
      </c>
      <c r="E20" s="50">
        <v>7.5</v>
      </c>
      <c r="F20" s="50">
        <v>8.5</v>
      </c>
      <c r="G20" s="50">
        <v>8.5</v>
      </c>
      <c r="H20" s="50">
        <v>8</v>
      </c>
      <c r="I20" s="50">
        <v>5</v>
      </c>
      <c r="J20" s="50">
        <v>4</v>
      </c>
      <c r="K20" s="50">
        <v>7</v>
      </c>
      <c r="L20" s="50">
        <v>10</v>
      </c>
      <c r="M20" s="50" t="s">
        <v>249</v>
      </c>
      <c r="N20" s="50">
        <v>0</v>
      </c>
      <c r="O20" s="50" t="s">
        <v>86</v>
      </c>
      <c r="P20" s="50" t="s">
        <v>86</v>
      </c>
      <c r="Q20" s="50" t="s">
        <v>86</v>
      </c>
      <c r="R20" s="50" t="s">
        <v>86</v>
      </c>
      <c r="T20" s="76">
        <v>9815</v>
      </c>
      <c r="U20" s="50"/>
      <c r="V20" s="50"/>
      <c r="W20" s="50">
        <v>1</v>
      </c>
      <c r="X20" s="50">
        <v>3</v>
      </c>
      <c r="Y20" s="50"/>
      <c r="Z20" s="50" t="s">
        <v>87</v>
      </c>
      <c r="AA20" s="50">
        <v>0</v>
      </c>
      <c r="AB20" s="50" t="s">
        <v>142</v>
      </c>
      <c r="AC20" s="50" t="s">
        <v>145</v>
      </c>
      <c r="AD20" s="91"/>
      <c r="AE20" s="76">
        <v>9815</v>
      </c>
      <c r="AF20" s="50">
        <v>4</v>
      </c>
      <c r="AG20" s="50">
        <v>3</v>
      </c>
      <c r="AH20" s="50">
        <v>10</v>
      </c>
      <c r="AI20" s="50">
        <v>0</v>
      </c>
      <c r="AJ20" s="74"/>
      <c r="AK20" s="76">
        <v>9815</v>
      </c>
      <c r="AL20" s="50">
        <v>7</v>
      </c>
      <c r="AM20" s="50">
        <v>7</v>
      </c>
      <c r="AN20" s="50">
        <v>3</v>
      </c>
      <c r="AO20" s="50">
        <v>0</v>
      </c>
      <c r="AQ20" s="76">
        <v>9815</v>
      </c>
      <c r="AR20" s="50" t="s">
        <v>142</v>
      </c>
      <c r="AT20" s="76">
        <v>9815</v>
      </c>
      <c r="AU20" s="50" t="s">
        <v>238</v>
      </c>
      <c r="AV20" s="50"/>
      <c r="AW20" s="50"/>
      <c r="AX20" s="50"/>
    </row>
    <row r="21" spans="1:50" ht="15" customHeight="1">
      <c r="A21" s="76">
        <v>9816</v>
      </c>
      <c r="B21" s="109" t="s">
        <v>173</v>
      </c>
      <c r="C21" s="51">
        <v>0</v>
      </c>
      <c r="D21" s="51" t="s">
        <v>142</v>
      </c>
      <c r="E21" s="51">
        <v>7</v>
      </c>
      <c r="F21" s="51">
        <v>8.5</v>
      </c>
      <c r="G21" s="51">
        <v>8.5</v>
      </c>
      <c r="H21" s="51">
        <v>5</v>
      </c>
      <c r="I21" s="51">
        <v>3</v>
      </c>
      <c r="J21" s="51">
        <v>3</v>
      </c>
      <c r="K21" s="51">
        <v>6</v>
      </c>
      <c r="L21" s="51">
        <v>10</v>
      </c>
      <c r="M21" s="51" t="s">
        <v>249</v>
      </c>
      <c r="N21" s="51">
        <v>0</v>
      </c>
      <c r="O21" s="51" t="s">
        <v>142</v>
      </c>
      <c r="P21" s="51" t="s">
        <v>86</v>
      </c>
      <c r="Q21" s="51" t="s">
        <v>85</v>
      </c>
      <c r="R21" s="51" t="s">
        <v>86</v>
      </c>
      <c r="T21" s="76">
        <v>9816</v>
      </c>
      <c r="U21" s="51"/>
      <c r="V21" s="51"/>
      <c r="W21" s="51">
        <v>1</v>
      </c>
      <c r="X21" s="51">
        <v>2</v>
      </c>
      <c r="Y21" s="51"/>
      <c r="Z21" s="51" t="s">
        <v>143</v>
      </c>
      <c r="AA21" s="51">
        <v>0</v>
      </c>
      <c r="AB21" s="51" t="s">
        <v>142</v>
      </c>
      <c r="AC21" s="51" t="s">
        <v>142</v>
      </c>
      <c r="AD21" s="92"/>
      <c r="AE21" s="76">
        <v>9816</v>
      </c>
      <c r="AF21" s="51">
        <v>4</v>
      </c>
      <c r="AG21" s="51">
        <v>2</v>
      </c>
      <c r="AH21" s="51">
        <v>10</v>
      </c>
      <c r="AI21" s="51">
        <v>0</v>
      </c>
      <c r="AJ21" s="74"/>
      <c r="AK21" s="76">
        <v>9816</v>
      </c>
      <c r="AL21" s="51">
        <v>8</v>
      </c>
      <c r="AM21" s="51">
        <v>4</v>
      </c>
      <c r="AN21" s="51">
        <v>4</v>
      </c>
      <c r="AO21" s="51">
        <v>2</v>
      </c>
      <c r="AQ21" s="76">
        <v>9816</v>
      </c>
      <c r="AR21" s="51" t="s">
        <v>142</v>
      </c>
      <c r="AT21" s="76">
        <v>9816</v>
      </c>
      <c r="AU21" s="51"/>
      <c r="AV21" s="51"/>
      <c r="AW21" s="51"/>
      <c r="AX21" s="51"/>
    </row>
    <row r="22" spans="1:50" ht="15" customHeight="1">
      <c r="A22" s="76">
        <v>9817</v>
      </c>
      <c r="B22" s="109" t="s">
        <v>175</v>
      </c>
      <c r="C22" s="51">
        <v>0</v>
      </c>
      <c r="D22" s="51" t="s">
        <v>140</v>
      </c>
      <c r="E22" s="51">
        <v>1</v>
      </c>
      <c r="F22" s="51">
        <v>1</v>
      </c>
      <c r="G22" s="51">
        <v>1</v>
      </c>
      <c r="H22" s="51">
        <v>1</v>
      </c>
      <c r="I22" s="51">
        <v>1</v>
      </c>
      <c r="J22" s="51">
        <v>1</v>
      </c>
      <c r="K22" s="51">
        <v>1</v>
      </c>
      <c r="L22" s="51">
        <v>60</v>
      </c>
      <c r="M22" s="51" t="s">
        <v>249</v>
      </c>
      <c r="N22" s="51">
        <v>0</v>
      </c>
      <c r="O22" s="51" t="s">
        <v>87</v>
      </c>
      <c r="P22" s="51" t="s">
        <v>88</v>
      </c>
      <c r="Q22" s="51" t="s">
        <v>87</v>
      </c>
      <c r="R22" s="51" t="s">
        <v>88</v>
      </c>
      <c r="T22" s="76">
        <v>9817</v>
      </c>
      <c r="U22" s="51">
        <v>3</v>
      </c>
      <c r="V22" s="51">
        <v>3.5</v>
      </c>
      <c r="W22" s="51">
        <v>1</v>
      </c>
      <c r="X22" s="51">
        <v>2</v>
      </c>
      <c r="Y22" s="51"/>
      <c r="Z22" s="51" t="s">
        <v>143</v>
      </c>
      <c r="AA22" s="51">
        <v>0</v>
      </c>
      <c r="AB22" s="51" t="s">
        <v>142</v>
      </c>
      <c r="AC22" s="51" t="s">
        <v>86</v>
      </c>
      <c r="AD22" s="92"/>
      <c r="AE22" s="76">
        <v>9817</v>
      </c>
      <c r="AF22" s="51">
        <v>2</v>
      </c>
      <c r="AG22" s="51">
        <v>2</v>
      </c>
      <c r="AH22" s="51">
        <v>0</v>
      </c>
      <c r="AI22" s="51">
        <v>0</v>
      </c>
      <c r="AJ22" s="74"/>
      <c r="AK22" s="76">
        <v>9817</v>
      </c>
      <c r="AL22" s="51">
        <v>7</v>
      </c>
      <c r="AM22" s="51">
        <v>4</v>
      </c>
      <c r="AN22" s="51">
        <v>3</v>
      </c>
      <c r="AO22" s="51">
        <v>0</v>
      </c>
      <c r="AQ22" s="76">
        <v>9817</v>
      </c>
      <c r="AR22" s="51" t="s">
        <v>233</v>
      </c>
      <c r="AT22" s="76">
        <v>9817</v>
      </c>
      <c r="AU22" s="51"/>
      <c r="AV22" s="51" t="s">
        <v>238</v>
      </c>
      <c r="AW22" s="51" t="s">
        <v>245</v>
      </c>
      <c r="AX22" s="51"/>
    </row>
    <row r="23" spans="1:50" ht="15" customHeight="1">
      <c r="A23" s="76">
        <v>9818</v>
      </c>
      <c r="B23" s="109" t="s">
        <v>178</v>
      </c>
      <c r="C23" s="51">
        <v>0</v>
      </c>
      <c r="D23" s="51" t="s">
        <v>89</v>
      </c>
      <c r="E23" s="51">
        <v>1</v>
      </c>
      <c r="F23" s="51">
        <v>1</v>
      </c>
      <c r="G23" s="51">
        <v>1</v>
      </c>
      <c r="H23" s="51">
        <v>1</v>
      </c>
      <c r="I23" s="51">
        <v>1</v>
      </c>
      <c r="J23" s="51">
        <v>1</v>
      </c>
      <c r="K23" s="51">
        <v>1</v>
      </c>
      <c r="L23" s="51">
        <v>50</v>
      </c>
      <c r="M23" s="51" t="s">
        <v>249</v>
      </c>
      <c r="N23" s="51">
        <v>0</v>
      </c>
      <c r="O23" s="51" t="s">
        <v>86</v>
      </c>
      <c r="P23" s="51" t="s">
        <v>86</v>
      </c>
      <c r="Q23" s="51" t="s">
        <v>86</v>
      </c>
      <c r="R23" s="51" t="s">
        <v>86</v>
      </c>
      <c r="T23" s="76">
        <v>9818</v>
      </c>
      <c r="U23" s="51">
        <v>4</v>
      </c>
      <c r="V23" s="51">
        <v>5</v>
      </c>
      <c r="W23" s="51">
        <v>5</v>
      </c>
      <c r="X23" s="51">
        <v>6</v>
      </c>
      <c r="Y23" s="51"/>
      <c r="Z23" s="51" t="s">
        <v>283</v>
      </c>
      <c r="AA23" s="51">
        <v>0</v>
      </c>
      <c r="AB23" s="51" t="s">
        <v>142</v>
      </c>
      <c r="AC23" s="51" t="s">
        <v>144</v>
      </c>
      <c r="AD23" s="92"/>
      <c r="AE23" s="76">
        <v>9818</v>
      </c>
      <c r="AF23" s="51">
        <v>3</v>
      </c>
      <c r="AG23" s="51">
        <v>3</v>
      </c>
      <c r="AH23" s="51">
        <v>0</v>
      </c>
      <c r="AI23" s="51">
        <v>0</v>
      </c>
      <c r="AJ23" s="74"/>
      <c r="AK23" s="76">
        <v>9818</v>
      </c>
      <c r="AL23" s="51">
        <v>2</v>
      </c>
      <c r="AM23" s="51">
        <v>4.5</v>
      </c>
      <c r="AN23" s="51">
        <v>4</v>
      </c>
      <c r="AO23" s="51">
        <v>0</v>
      </c>
      <c r="AQ23" s="76">
        <v>9818</v>
      </c>
      <c r="AR23" s="51" t="s">
        <v>233</v>
      </c>
      <c r="AT23" s="76">
        <v>9818</v>
      </c>
      <c r="AU23" s="51"/>
      <c r="AV23" s="51" t="s">
        <v>238</v>
      </c>
      <c r="AW23" s="51"/>
      <c r="AX23" s="51"/>
    </row>
    <row r="24" spans="1:50" ht="15" customHeight="1">
      <c r="A24" s="76">
        <v>9819</v>
      </c>
      <c r="B24" s="109" t="s">
        <v>181</v>
      </c>
      <c r="C24" s="50">
        <v>0</v>
      </c>
      <c r="D24" s="50" t="s">
        <v>145</v>
      </c>
      <c r="E24" s="50">
        <v>1</v>
      </c>
      <c r="F24" s="50">
        <v>1</v>
      </c>
      <c r="G24" s="50">
        <v>1</v>
      </c>
      <c r="H24" s="50">
        <v>1</v>
      </c>
      <c r="I24" s="50">
        <v>1</v>
      </c>
      <c r="J24" s="50">
        <v>2</v>
      </c>
      <c r="K24" s="50">
        <v>2</v>
      </c>
      <c r="L24" s="50">
        <v>90</v>
      </c>
      <c r="M24" s="50" t="s">
        <v>249</v>
      </c>
      <c r="N24" s="50">
        <v>0</v>
      </c>
      <c r="O24" s="50" t="s">
        <v>86</v>
      </c>
      <c r="P24" s="50" t="s">
        <v>86</v>
      </c>
      <c r="Q24" s="50" t="s">
        <v>86</v>
      </c>
      <c r="R24" s="50" t="s">
        <v>86</v>
      </c>
      <c r="T24" s="76">
        <v>9819</v>
      </c>
      <c r="U24" s="50">
        <v>1.5</v>
      </c>
      <c r="V24" s="50">
        <v>6</v>
      </c>
      <c r="W24" s="50">
        <v>1</v>
      </c>
      <c r="X24" s="50">
        <v>2</v>
      </c>
      <c r="Y24" s="50" t="s">
        <v>87</v>
      </c>
      <c r="Z24" s="50" t="s">
        <v>87</v>
      </c>
      <c r="AA24" s="50">
        <v>0</v>
      </c>
      <c r="AB24" s="50" t="s">
        <v>142</v>
      </c>
      <c r="AC24" s="50" t="s">
        <v>142</v>
      </c>
      <c r="AD24" s="91"/>
      <c r="AE24" s="76">
        <v>9819</v>
      </c>
      <c r="AF24" s="50">
        <v>2.5</v>
      </c>
      <c r="AG24" s="50">
        <v>2</v>
      </c>
      <c r="AH24" s="50">
        <v>5</v>
      </c>
      <c r="AI24" s="50">
        <v>0</v>
      </c>
      <c r="AJ24" s="74"/>
      <c r="AK24" s="76">
        <v>9819</v>
      </c>
      <c r="AL24" s="50">
        <v>6</v>
      </c>
      <c r="AM24" s="50">
        <v>4</v>
      </c>
      <c r="AN24" s="50">
        <v>0</v>
      </c>
      <c r="AO24" s="50">
        <v>0</v>
      </c>
      <c r="AQ24" s="76">
        <v>9819</v>
      </c>
      <c r="AR24" s="50" t="s">
        <v>232</v>
      </c>
      <c r="AT24" s="76">
        <v>9819</v>
      </c>
      <c r="AU24" s="50"/>
      <c r="AV24" s="50"/>
      <c r="AW24" s="50"/>
      <c r="AX24" s="50"/>
    </row>
    <row r="25" spans="1:50" ht="15" customHeight="1">
      <c r="A25" s="77">
        <v>9820</v>
      </c>
      <c r="B25" s="116" t="s">
        <v>184</v>
      </c>
      <c r="C25" s="52">
        <v>0</v>
      </c>
      <c r="D25" s="52" t="s">
        <v>143</v>
      </c>
      <c r="E25" s="52">
        <v>4.5</v>
      </c>
      <c r="F25" s="52">
        <v>5</v>
      </c>
      <c r="G25" s="52">
        <v>5.5</v>
      </c>
      <c r="H25" s="52">
        <v>4</v>
      </c>
      <c r="I25" s="52">
        <v>2</v>
      </c>
      <c r="J25" s="52">
        <v>3</v>
      </c>
      <c r="K25" s="52">
        <v>4</v>
      </c>
      <c r="L25" s="52">
        <v>0</v>
      </c>
      <c r="M25" s="52" t="s">
        <v>249</v>
      </c>
      <c r="N25" s="52">
        <v>0</v>
      </c>
      <c r="O25" s="52" t="s">
        <v>142</v>
      </c>
      <c r="P25" s="52" t="s">
        <v>86</v>
      </c>
      <c r="Q25" s="52" t="s">
        <v>85</v>
      </c>
      <c r="R25" s="52" t="s">
        <v>86</v>
      </c>
      <c r="T25" s="77">
        <v>9820</v>
      </c>
      <c r="U25" s="52">
        <v>1.5</v>
      </c>
      <c r="V25" s="52">
        <v>3.5</v>
      </c>
      <c r="W25" s="52">
        <v>1</v>
      </c>
      <c r="X25" s="52">
        <v>1</v>
      </c>
      <c r="Y25" s="52"/>
      <c r="Z25" s="52"/>
      <c r="AA25" s="52">
        <v>0</v>
      </c>
      <c r="AB25" s="52" t="s">
        <v>142</v>
      </c>
      <c r="AC25" s="52" t="s">
        <v>142</v>
      </c>
      <c r="AD25" s="92"/>
      <c r="AE25" s="77">
        <v>9820</v>
      </c>
      <c r="AF25" s="52">
        <v>5</v>
      </c>
      <c r="AG25" s="52">
        <v>3</v>
      </c>
      <c r="AH25" s="52">
        <v>5</v>
      </c>
      <c r="AI25" s="52">
        <v>0</v>
      </c>
      <c r="AJ25" s="74"/>
      <c r="AK25" s="77">
        <v>9820</v>
      </c>
      <c r="AL25" s="52">
        <v>8</v>
      </c>
      <c r="AM25" s="52">
        <v>5</v>
      </c>
      <c r="AN25" s="52">
        <v>0</v>
      </c>
      <c r="AO25" s="52">
        <v>0</v>
      </c>
      <c r="AQ25" s="77">
        <v>9820</v>
      </c>
      <c r="AR25" s="52" t="s">
        <v>233</v>
      </c>
      <c r="AT25" s="77">
        <v>9820</v>
      </c>
      <c r="AU25" s="52"/>
      <c r="AV25" s="52"/>
      <c r="AW25" s="52"/>
      <c r="AX25" s="52"/>
    </row>
    <row r="26" spans="1:50" ht="15" customHeight="1">
      <c r="A26" s="75">
        <v>9821</v>
      </c>
      <c r="B26" s="101" t="s">
        <v>184</v>
      </c>
      <c r="C26" s="49">
        <v>0</v>
      </c>
      <c r="D26" s="49" t="s">
        <v>221</v>
      </c>
      <c r="E26" s="49">
        <v>5.5</v>
      </c>
      <c r="F26" s="49">
        <v>7.5</v>
      </c>
      <c r="G26" s="49">
        <v>8</v>
      </c>
      <c r="H26" s="49">
        <v>6</v>
      </c>
      <c r="I26" s="49">
        <v>3</v>
      </c>
      <c r="J26" s="49">
        <v>2</v>
      </c>
      <c r="K26" s="49">
        <v>6</v>
      </c>
      <c r="L26" s="49">
        <v>10</v>
      </c>
      <c r="M26" s="49" t="s">
        <v>249</v>
      </c>
      <c r="N26" s="49">
        <v>0</v>
      </c>
      <c r="O26" s="49" t="s">
        <v>86</v>
      </c>
      <c r="P26" s="49" t="s">
        <v>86</v>
      </c>
      <c r="Q26" s="49" t="s">
        <v>86</v>
      </c>
      <c r="R26" s="49" t="s">
        <v>86</v>
      </c>
      <c r="T26" s="75">
        <v>9821</v>
      </c>
      <c r="U26" s="49"/>
      <c r="V26" s="49"/>
      <c r="W26" s="49">
        <v>1</v>
      </c>
      <c r="X26" s="49">
        <v>2</v>
      </c>
      <c r="Y26" s="49"/>
      <c r="Z26" s="49"/>
      <c r="AA26" s="49">
        <v>0</v>
      </c>
      <c r="AB26" s="49" t="s">
        <v>142</v>
      </c>
      <c r="AC26" s="49" t="s">
        <v>145</v>
      </c>
      <c r="AD26" s="91"/>
      <c r="AE26" s="75">
        <v>9821</v>
      </c>
      <c r="AF26" s="49">
        <v>4</v>
      </c>
      <c r="AG26" s="49">
        <v>2</v>
      </c>
      <c r="AH26" s="49">
        <v>5</v>
      </c>
      <c r="AI26" s="49">
        <v>0</v>
      </c>
      <c r="AJ26" s="74"/>
      <c r="AK26" s="75">
        <v>9821</v>
      </c>
      <c r="AL26" s="49">
        <v>6</v>
      </c>
      <c r="AM26" s="49">
        <v>2.5</v>
      </c>
      <c r="AN26" s="49">
        <v>0</v>
      </c>
      <c r="AO26" s="49">
        <v>3</v>
      </c>
      <c r="AQ26" s="75">
        <v>9821</v>
      </c>
      <c r="AR26" s="49" t="s">
        <v>233</v>
      </c>
      <c r="AT26" s="75">
        <v>9821</v>
      </c>
      <c r="AU26" s="49"/>
      <c r="AV26" s="49"/>
      <c r="AW26" s="49" t="s">
        <v>245</v>
      </c>
      <c r="AX26" s="49"/>
    </row>
    <row r="27" spans="1:50" ht="15" customHeight="1">
      <c r="A27" s="76">
        <v>9822</v>
      </c>
      <c r="B27" s="109" t="s">
        <v>188</v>
      </c>
      <c r="C27" s="50">
        <v>0</v>
      </c>
      <c r="D27" s="50" t="s">
        <v>139</v>
      </c>
      <c r="E27" s="50">
        <v>1</v>
      </c>
      <c r="F27" s="50">
        <v>1</v>
      </c>
      <c r="G27" s="50">
        <v>1</v>
      </c>
      <c r="H27" s="50">
        <v>1</v>
      </c>
      <c r="I27" s="50">
        <v>2</v>
      </c>
      <c r="J27" s="50">
        <v>1</v>
      </c>
      <c r="K27" s="50">
        <v>2</v>
      </c>
      <c r="L27" s="50">
        <v>20</v>
      </c>
      <c r="M27" s="50" t="s">
        <v>143</v>
      </c>
      <c r="N27" s="50">
        <v>0</v>
      </c>
      <c r="O27" s="50" t="s">
        <v>88</v>
      </c>
      <c r="P27" s="50" t="s">
        <v>282</v>
      </c>
      <c r="Q27" s="50" t="s">
        <v>88</v>
      </c>
      <c r="R27" s="50" t="s">
        <v>282</v>
      </c>
      <c r="T27" s="76">
        <v>9822</v>
      </c>
      <c r="U27" s="50">
        <v>2.5</v>
      </c>
      <c r="V27" s="50">
        <v>7</v>
      </c>
      <c r="W27" s="50">
        <v>3</v>
      </c>
      <c r="X27" s="50">
        <v>4</v>
      </c>
      <c r="Y27" s="50" t="s">
        <v>87</v>
      </c>
      <c r="Z27" s="50" t="s">
        <v>143</v>
      </c>
      <c r="AA27" s="50">
        <v>0</v>
      </c>
      <c r="AB27" s="50" t="s">
        <v>145</v>
      </c>
      <c r="AC27" s="50" t="s">
        <v>142</v>
      </c>
      <c r="AD27" s="91"/>
      <c r="AE27" s="76">
        <v>9822</v>
      </c>
      <c r="AF27" s="50">
        <v>4</v>
      </c>
      <c r="AG27" s="50">
        <v>3</v>
      </c>
      <c r="AH27" s="50">
        <v>15</v>
      </c>
      <c r="AI27" s="50">
        <v>0</v>
      </c>
      <c r="AJ27" s="74"/>
      <c r="AK27" s="76">
        <v>9822</v>
      </c>
      <c r="AL27" s="50">
        <v>3</v>
      </c>
      <c r="AM27" s="50">
        <v>3</v>
      </c>
      <c r="AN27" s="50">
        <v>0</v>
      </c>
      <c r="AO27" s="50">
        <v>3</v>
      </c>
      <c r="AQ27" s="76">
        <v>9822</v>
      </c>
      <c r="AR27" s="50" t="s">
        <v>142</v>
      </c>
      <c r="AT27" s="76">
        <v>9822</v>
      </c>
      <c r="AU27" s="50"/>
      <c r="AV27" s="50"/>
      <c r="AW27" s="50"/>
      <c r="AX27" s="50"/>
    </row>
    <row r="28" spans="1:50" ht="15" customHeight="1">
      <c r="A28" s="76">
        <v>9823</v>
      </c>
      <c r="B28" s="109" t="s">
        <v>191</v>
      </c>
      <c r="C28" s="50">
        <v>0</v>
      </c>
      <c r="D28" s="50" t="s">
        <v>141</v>
      </c>
      <c r="E28" s="50">
        <v>1.5</v>
      </c>
      <c r="F28" s="50">
        <v>1.5</v>
      </c>
      <c r="G28" s="50">
        <v>1.5</v>
      </c>
      <c r="H28" s="50">
        <v>3</v>
      </c>
      <c r="I28" s="50">
        <v>2</v>
      </c>
      <c r="J28" s="50">
        <v>2</v>
      </c>
      <c r="K28" s="50">
        <v>2</v>
      </c>
      <c r="L28" s="50">
        <v>40</v>
      </c>
      <c r="M28" s="50" t="s">
        <v>249</v>
      </c>
      <c r="N28" s="50">
        <v>0</v>
      </c>
      <c r="O28" s="50" t="s">
        <v>86</v>
      </c>
      <c r="P28" s="50" t="s">
        <v>430</v>
      </c>
      <c r="Q28" s="50" t="s">
        <v>86</v>
      </c>
      <c r="R28" s="50" t="s">
        <v>430</v>
      </c>
      <c r="T28" s="76">
        <v>9823</v>
      </c>
      <c r="U28" s="50">
        <v>1</v>
      </c>
      <c r="V28" s="50">
        <v>1.5</v>
      </c>
      <c r="W28" s="50">
        <v>1</v>
      </c>
      <c r="X28" s="50">
        <v>2</v>
      </c>
      <c r="Y28" s="50"/>
      <c r="Z28" s="50"/>
      <c r="AA28" s="50">
        <v>0</v>
      </c>
      <c r="AB28" s="50" t="s">
        <v>144</v>
      </c>
      <c r="AC28" s="50" t="s">
        <v>145</v>
      </c>
      <c r="AD28" s="91"/>
      <c r="AE28" s="76">
        <v>9823</v>
      </c>
      <c r="AF28" s="50">
        <v>4</v>
      </c>
      <c r="AG28" s="50">
        <v>3</v>
      </c>
      <c r="AH28" s="50">
        <v>15</v>
      </c>
      <c r="AI28" s="50">
        <v>0</v>
      </c>
      <c r="AJ28" s="74"/>
      <c r="AK28" s="76">
        <v>9823</v>
      </c>
      <c r="AL28" s="50">
        <v>4</v>
      </c>
      <c r="AM28" s="50">
        <v>3.5</v>
      </c>
      <c r="AN28" s="50">
        <v>0</v>
      </c>
      <c r="AO28" s="50">
        <v>3</v>
      </c>
      <c r="AQ28" s="76">
        <v>9823</v>
      </c>
      <c r="AR28" s="50" t="s">
        <v>142</v>
      </c>
      <c r="AT28" s="76">
        <v>9823</v>
      </c>
      <c r="AU28" s="50"/>
      <c r="AV28" s="50"/>
      <c r="AW28" s="50"/>
      <c r="AX28" s="50"/>
    </row>
    <row r="29" spans="1:50" ht="15" customHeight="1">
      <c r="A29" s="76">
        <v>9824</v>
      </c>
      <c r="B29" s="109" t="s">
        <v>194</v>
      </c>
      <c r="C29" s="50">
        <v>0</v>
      </c>
      <c r="D29" s="50" t="s">
        <v>142</v>
      </c>
      <c r="E29" s="50">
        <v>5.5</v>
      </c>
      <c r="F29" s="50">
        <v>7</v>
      </c>
      <c r="G29" s="50">
        <v>8</v>
      </c>
      <c r="H29" s="50">
        <v>5</v>
      </c>
      <c r="I29" s="50">
        <v>3</v>
      </c>
      <c r="J29" s="50">
        <v>2</v>
      </c>
      <c r="K29" s="50">
        <v>4</v>
      </c>
      <c r="L29" s="50">
        <v>5</v>
      </c>
      <c r="M29" s="50" t="s">
        <v>249</v>
      </c>
      <c r="N29" s="50">
        <v>0</v>
      </c>
      <c r="O29" s="50" t="s">
        <v>142</v>
      </c>
      <c r="P29" s="50" t="s">
        <v>86</v>
      </c>
      <c r="Q29" s="50" t="s">
        <v>85</v>
      </c>
      <c r="R29" s="50" t="s">
        <v>86</v>
      </c>
      <c r="T29" s="76">
        <v>9824</v>
      </c>
      <c r="U29" s="50"/>
      <c r="V29" s="50"/>
      <c r="W29" s="50">
        <v>3</v>
      </c>
      <c r="X29" s="50">
        <v>3</v>
      </c>
      <c r="Y29" s="50"/>
      <c r="Z29" s="50" t="s">
        <v>87</v>
      </c>
      <c r="AA29" s="50">
        <v>0</v>
      </c>
      <c r="AB29" s="50" t="s">
        <v>142</v>
      </c>
      <c r="AC29" s="50" t="s">
        <v>142</v>
      </c>
      <c r="AD29" s="91"/>
      <c r="AE29" s="76">
        <v>9824</v>
      </c>
      <c r="AF29" s="50">
        <v>4</v>
      </c>
      <c r="AG29" s="50">
        <v>4</v>
      </c>
      <c r="AH29" s="50">
        <v>5</v>
      </c>
      <c r="AI29" s="50">
        <v>0</v>
      </c>
      <c r="AJ29" s="74"/>
      <c r="AK29" s="76">
        <v>9824</v>
      </c>
      <c r="AL29" s="50">
        <v>7</v>
      </c>
      <c r="AM29" s="50">
        <v>4</v>
      </c>
      <c r="AN29" s="50">
        <v>3</v>
      </c>
      <c r="AO29" s="50">
        <v>0</v>
      </c>
      <c r="AQ29" s="76">
        <v>9824</v>
      </c>
      <c r="AR29" s="50" t="s">
        <v>142</v>
      </c>
      <c r="AT29" s="76">
        <v>9824</v>
      </c>
      <c r="AU29" s="50"/>
      <c r="AV29" s="50"/>
      <c r="AW29" s="50"/>
      <c r="AX29" s="50"/>
    </row>
    <row r="30" spans="1:50" ht="15" customHeight="1">
      <c r="A30" s="76">
        <v>9825</v>
      </c>
      <c r="B30" s="109" t="s">
        <v>197</v>
      </c>
      <c r="C30" s="50">
        <v>0</v>
      </c>
      <c r="D30" s="50" t="s">
        <v>89</v>
      </c>
      <c r="E30" s="50">
        <v>7</v>
      </c>
      <c r="F30" s="50">
        <v>8</v>
      </c>
      <c r="G30" s="50">
        <v>8</v>
      </c>
      <c r="H30" s="50">
        <v>5</v>
      </c>
      <c r="I30" s="50">
        <v>3</v>
      </c>
      <c r="J30" s="50">
        <v>5</v>
      </c>
      <c r="K30" s="50">
        <v>7</v>
      </c>
      <c r="L30" s="50">
        <v>40</v>
      </c>
      <c r="M30" s="50" t="s">
        <v>143</v>
      </c>
      <c r="N30" s="50">
        <v>0</v>
      </c>
      <c r="O30" s="50" t="s">
        <v>141</v>
      </c>
      <c r="P30" s="50" t="s">
        <v>429</v>
      </c>
      <c r="Q30" s="50" t="s">
        <v>141</v>
      </c>
      <c r="R30" s="50" t="s">
        <v>429</v>
      </c>
      <c r="T30" s="76">
        <v>9825</v>
      </c>
      <c r="U30" s="50"/>
      <c r="V30" s="50"/>
      <c r="W30" s="50">
        <v>1</v>
      </c>
      <c r="X30" s="50">
        <v>1</v>
      </c>
      <c r="Y30" s="50"/>
      <c r="Z30" s="50"/>
      <c r="AA30" s="50">
        <v>0</v>
      </c>
      <c r="AB30" s="50" t="s">
        <v>86</v>
      </c>
      <c r="AC30" s="50" t="s">
        <v>86</v>
      </c>
      <c r="AD30" s="91"/>
      <c r="AE30" s="76">
        <v>9825</v>
      </c>
      <c r="AF30" s="50">
        <v>3</v>
      </c>
      <c r="AG30" s="50">
        <v>3</v>
      </c>
      <c r="AH30" s="50">
        <v>5</v>
      </c>
      <c r="AI30" s="50">
        <v>0</v>
      </c>
      <c r="AJ30" s="74"/>
      <c r="AK30" s="76">
        <v>9825</v>
      </c>
      <c r="AL30" s="50">
        <v>3</v>
      </c>
      <c r="AM30" s="50">
        <v>3.5</v>
      </c>
      <c r="AN30" s="50">
        <v>0</v>
      </c>
      <c r="AO30" s="50">
        <v>0</v>
      </c>
      <c r="AQ30" s="76">
        <v>9825</v>
      </c>
      <c r="AR30" s="50" t="s">
        <v>232</v>
      </c>
      <c r="AT30" s="76">
        <v>9825</v>
      </c>
      <c r="AU30" s="50"/>
      <c r="AV30" s="50"/>
      <c r="AW30" s="50"/>
      <c r="AX30" s="50"/>
    </row>
    <row r="31" spans="1:50" ht="15" customHeight="1">
      <c r="A31" s="76">
        <v>9826</v>
      </c>
      <c r="B31" s="109" t="s">
        <v>201</v>
      </c>
      <c r="C31" s="51">
        <v>0</v>
      </c>
      <c r="D31" s="51" t="s">
        <v>90</v>
      </c>
      <c r="E31" s="51">
        <v>1.5</v>
      </c>
      <c r="F31" s="51">
        <v>2.5</v>
      </c>
      <c r="G31" s="51">
        <v>2.5</v>
      </c>
      <c r="H31" s="51">
        <v>1</v>
      </c>
      <c r="I31" s="51">
        <v>1</v>
      </c>
      <c r="J31" s="51">
        <v>1</v>
      </c>
      <c r="K31" s="51">
        <v>1</v>
      </c>
      <c r="L31" s="51">
        <v>20</v>
      </c>
      <c r="M31" s="51" t="s">
        <v>249</v>
      </c>
      <c r="N31" s="51">
        <v>0</v>
      </c>
      <c r="O31" s="51" t="s">
        <v>282</v>
      </c>
      <c r="P31" s="51" t="s">
        <v>221</v>
      </c>
      <c r="Q31" s="51" t="s">
        <v>282</v>
      </c>
      <c r="R31" s="51" t="s">
        <v>221</v>
      </c>
      <c r="T31" s="76">
        <v>9826</v>
      </c>
      <c r="U31" s="51">
        <v>1.5</v>
      </c>
      <c r="V31" s="51">
        <v>6</v>
      </c>
      <c r="W31" s="51">
        <v>5</v>
      </c>
      <c r="X31" s="51">
        <v>4</v>
      </c>
      <c r="Y31" s="51" t="s">
        <v>87</v>
      </c>
      <c r="Z31" s="51" t="s">
        <v>87</v>
      </c>
      <c r="AA31" s="51">
        <v>0</v>
      </c>
      <c r="AB31" s="51" t="s">
        <v>142</v>
      </c>
      <c r="AC31" s="51" t="s">
        <v>142</v>
      </c>
      <c r="AD31" s="92"/>
      <c r="AE31" s="76">
        <v>9826</v>
      </c>
      <c r="AF31" s="51">
        <v>5</v>
      </c>
      <c r="AG31" s="51">
        <v>2</v>
      </c>
      <c r="AH31" s="51">
        <v>5</v>
      </c>
      <c r="AI31" s="51">
        <v>0</v>
      </c>
      <c r="AJ31" s="74"/>
      <c r="AK31" s="76">
        <v>9826</v>
      </c>
      <c r="AL31" s="51">
        <v>3</v>
      </c>
      <c r="AM31" s="51">
        <v>2.5</v>
      </c>
      <c r="AN31" s="51">
        <v>0</v>
      </c>
      <c r="AO31" s="51">
        <v>3</v>
      </c>
      <c r="AQ31" s="76">
        <v>9826</v>
      </c>
      <c r="AR31" s="51" t="s">
        <v>233</v>
      </c>
      <c r="AT31" s="76">
        <v>9826</v>
      </c>
      <c r="AU31" s="51"/>
      <c r="AV31" s="51"/>
      <c r="AW31" s="51"/>
      <c r="AX31" s="51"/>
    </row>
    <row r="32" spans="1:50" ht="15" customHeight="1">
      <c r="A32" s="76">
        <v>9827</v>
      </c>
      <c r="B32" s="109" t="s">
        <v>204</v>
      </c>
      <c r="C32" s="51">
        <v>0</v>
      </c>
      <c r="D32" s="51" t="s">
        <v>283</v>
      </c>
      <c r="E32" s="51">
        <v>3.5</v>
      </c>
      <c r="F32" s="51">
        <v>4.5</v>
      </c>
      <c r="G32" s="51">
        <v>5.5</v>
      </c>
      <c r="H32" s="51">
        <v>2</v>
      </c>
      <c r="I32" s="51">
        <v>2</v>
      </c>
      <c r="J32" s="51">
        <v>1</v>
      </c>
      <c r="K32" s="51">
        <v>2</v>
      </c>
      <c r="L32" s="51">
        <v>10</v>
      </c>
      <c r="M32" s="51" t="s">
        <v>249</v>
      </c>
      <c r="N32" s="51">
        <v>0</v>
      </c>
      <c r="O32" s="51" t="s">
        <v>88</v>
      </c>
      <c r="P32" s="51" t="s">
        <v>86</v>
      </c>
      <c r="Q32" s="51" t="s">
        <v>88</v>
      </c>
      <c r="R32" s="51" t="s">
        <v>86</v>
      </c>
      <c r="T32" s="76">
        <v>9827</v>
      </c>
      <c r="U32" s="51">
        <v>1.5</v>
      </c>
      <c r="V32" s="51">
        <v>1.5</v>
      </c>
      <c r="W32" s="51">
        <v>1</v>
      </c>
      <c r="X32" s="51">
        <v>2</v>
      </c>
      <c r="Y32" s="51"/>
      <c r="Z32" s="51"/>
      <c r="AA32" s="51">
        <v>0</v>
      </c>
      <c r="AB32" s="51" t="s">
        <v>142</v>
      </c>
      <c r="AC32" s="51" t="s">
        <v>144</v>
      </c>
      <c r="AD32" s="92"/>
      <c r="AE32" s="76">
        <v>9827</v>
      </c>
      <c r="AF32" s="51">
        <v>4</v>
      </c>
      <c r="AG32" s="51">
        <v>3</v>
      </c>
      <c r="AH32" s="51">
        <v>5</v>
      </c>
      <c r="AI32" s="51">
        <v>0</v>
      </c>
      <c r="AJ32" s="74"/>
      <c r="AK32" s="76">
        <v>9827</v>
      </c>
      <c r="AL32" s="51">
        <v>5</v>
      </c>
      <c r="AM32" s="51">
        <v>5.5</v>
      </c>
      <c r="AN32" s="51">
        <v>0</v>
      </c>
      <c r="AO32" s="51">
        <v>0</v>
      </c>
      <c r="AQ32" s="76">
        <v>9827</v>
      </c>
      <c r="AR32" s="51" t="s">
        <v>232</v>
      </c>
      <c r="AT32" s="76">
        <v>9827</v>
      </c>
      <c r="AU32" s="51"/>
      <c r="AV32" s="51"/>
      <c r="AW32" s="51"/>
      <c r="AX32" s="51"/>
    </row>
    <row r="33" spans="1:50" ht="15" customHeight="1">
      <c r="A33" s="76">
        <v>9828</v>
      </c>
      <c r="B33" s="109" t="s">
        <v>206</v>
      </c>
      <c r="C33" s="51">
        <v>0</v>
      </c>
      <c r="D33" s="51" t="s">
        <v>87</v>
      </c>
      <c r="E33" s="51">
        <v>1</v>
      </c>
      <c r="F33" s="51">
        <v>1</v>
      </c>
      <c r="G33" s="51">
        <v>1</v>
      </c>
      <c r="H33" s="51">
        <v>1</v>
      </c>
      <c r="I33" s="51">
        <v>1</v>
      </c>
      <c r="J33" s="51">
        <v>2</v>
      </c>
      <c r="K33" s="51">
        <v>2</v>
      </c>
      <c r="L33" s="51">
        <v>30</v>
      </c>
      <c r="M33" s="51" t="s">
        <v>249</v>
      </c>
      <c r="N33" s="51">
        <v>0</v>
      </c>
      <c r="O33" s="51" t="s">
        <v>142</v>
      </c>
      <c r="P33" s="51" t="s">
        <v>221</v>
      </c>
      <c r="Q33" s="51" t="s">
        <v>85</v>
      </c>
      <c r="R33" s="51" t="s">
        <v>221</v>
      </c>
      <c r="T33" s="76">
        <v>9828</v>
      </c>
      <c r="U33" s="51">
        <v>1.5</v>
      </c>
      <c r="V33" s="51">
        <v>1.5</v>
      </c>
      <c r="W33" s="51">
        <v>3</v>
      </c>
      <c r="X33" s="51">
        <v>2</v>
      </c>
      <c r="Y33" s="51"/>
      <c r="Z33" s="51"/>
      <c r="AA33" s="51">
        <v>0</v>
      </c>
      <c r="AB33" s="51" t="s">
        <v>142</v>
      </c>
      <c r="AC33" s="51" t="s">
        <v>144</v>
      </c>
      <c r="AD33" s="92"/>
      <c r="AE33" s="76">
        <v>9828</v>
      </c>
      <c r="AF33" s="51">
        <v>4</v>
      </c>
      <c r="AG33" s="51">
        <v>3</v>
      </c>
      <c r="AH33" s="51">
        <v>5</v>
      </c>
      <c r="AI33" s="51">
        <v>0</v>
      </c>
      <c r="AJ33" s="74"/>
      <c r="AK33" s="76">
        <v>9828</v>
      </c>
      <c r="AL33" s="51">
        <v>7</v>
      </c>
      <c r="AM33" s="51">
        <v>2.5</v>
      </c>
      <c r="AN33" s="51">
        <v>0</v>
      </c>
      <c r="AO33" s="51">
        <v>0</v>
      </c>
      <c r="AQ33" s="76">
        <v>9828</v>
      </c>
      <c r="AR33" s="51" t="s">
        <v>233</v>
      </c>
      <c r="AT33" s="76">
        <v>9828</v>
      </c>
      <c r="AU33" s="51"/>
      <c r="AV33" s="51" t="s">
        <v>238</v>
      </c>
      <c r="AW33" s="51"/>
      <c r="AX33" s="51"/>
    </row>
    <row r="34" spans="1:50" ht="15" customHeight="1">
      <c r="A34" s="76">
        <v>9829</v>
      </c>
      <c r="B34" s="109" t="s">
        <v>209</v>
      </c>
      <c r="C34" s="50">
        <v>0</v>
      </c>
      <c r="D34" s="50" t="s">
        <v>283</v>
      </c>
      <c r="E34" s="50">
        <v>4</v>
      </c>
      <c r="F34" s="50">
        <v>6</v>
      </c>
      <c r="G34" s="50">
        <v>7</v>
      </c>
      <c r="H34" s="50">
        <v>4</v>
      </c>
      <c r="I34" s="50">
        <v>2</v>
      </c>
      <c r="J34" s="50">
        <v>2</v>
      </c>
      <c r="K34" s="50">
        <v>5</v>
      </c>
      <c r="L34" s="50">
        <v>30</v>
      </c>
      <c r="M34" s="50" t="s">
        <v>143</v>
      </c>
      <c r="N34" s="50">
        <v>0</v>
      </c>
      <c r="O34" s="50" t="s">
        <v>86</v>
      </c>
      <c r="P34" s="50" t="s">
        <v>144</v>
      </c>
      <c r="Q34" s="50" t="s">
        <v>86</v>
      </c>
      <c r="R34" s="50" t="s">
        <v>144</v>
      </c>
      <c r="T34" s="76">
        <v>9829</v>
      </c>
      <c r="U34" s="50">
        <v>1</v>
      </c>
      <c r="V34" s="50">
        <v>4</v>
      </c>
      <c r="W34" s="50">
        <v>1</v>
      </c>
      <c r="X34" s="50">
        <v>2</v>
      </c>
      <c r="Y34" s="50"/>
      <c r="Z34" s="50"/>
      <c r="AA34" s="50">
        <v>0</v>
      </c>
      <c r="AB34" s="50" t="s">
        <v>142</v>
      </c>
      <c r="AC34" s="50" t="s">
        <v>145</v>
      </c>
      <c r="AD34" s="91"/>
      <c r="AE34" s="76">
        <v>9829</v>
      </c>
      <c r="AF34" s="50">
        <v>4</v>
      </c>
      <c r="AG34" s="50">
        <v>2</v>
      </c>
      <c r="AH34" s="50">
        <v>10</v>
      </c>
      <c r="AI34" s="50">
        <v>0</v>
      </c>
      <c r="AJ34" s="74"/>
      <c r="AK34" s="76">
        <v>9829</v>
      </c>
      <c r="AL34" s="50">
        <v>5</v>
      </c>
      <c r="AM34" s="50">
        <v>3</v>
      </c>
      <c r="AN34" s="50">
        <v>0</v>
      </c>
      <c r="AO34" s="50">
        <v>0</v>
      </c>
      <c r="AQ34" s="76">
        <v>9829</v>
      </c>
      <c r="AR34" s="50" t="s">
        <v>232</v>
      </c>
      <c r="AT34" s="76">
        <v>9829</v>
      </c>
      <c r="AU34" s="50" t="s">
        <v>238</v>
      </c>
      <c r="AV34" s="50" t="s">
        <v>238</v>
      </c>
      <c r="AW34" s="50" t="s">
        <v>245</v>
      </c>
      <c r="AX34" s="50" t="s">
        <v>238</v>
      </c>
    </row>
    <row r="35" spans="1:50" ht="15" customHeight="1">
      <c r="A35" s="77">
        <v>9830</v>
      </c>
      <c r="B35" s="116" t="s">
        <v>211</v>
      </c>
      <c r="C35" s="52">
        <v>0</v>
      </c>
      <c r="D35" s="52" t="s">
        <v>88</v>
      </c>
      <c r="E35" s="52">
        <v>4.5</v>
      </c>
      <c r="F35" s="52">
        <v>6.5</v>
      </c>
      <c r="G35" s="52">
        <v>7.5</v>
      </c>
      <c r="H35" s="52">
        <v>5</v>
      </c>
      <c r="I35" s="52">
        <v>2</v>
      </c>
      <c r="J35" s="52">
        <v>4</v>
      </c>
      <c r="K35" s="52">
        <v>4</v>
      </c>
      <c r="L35" s="52">
        <v>10</v>
      </c>
      <c r="M35" s="52" t="s">
        <v>249</v>
      </c>
      <c r="N35" s="52">
        <v>0</v>
      </c>
      <c r="O35" s="52" t="s">
        <v>142</v>
      </c>
      <c r="P35" s="52" t="s">
        <v>86</v>
      </c>
      <c r="Q35" s="52" t="s">
        <v>85</v>
      </c>
      <c r="R35" s="52" t="s">
        <v>86</v>
      </c>
      <c r="T35" s="77">
        <v>9830</v>
      </c>
      <c r="U35" s="52">
        <v>1</v>
      </c>
      <c r="V35" s="52">
        <v>1</v>
      </c>
      <c r="W35" s="52">
        <v>1</v>
      </c>
      <c r="X35" s="52">
        <v>1</v>
      </c>
      <c r="Y35" s="52"/>
      <c r="Z35" s="52"/>
      <c r="AA35" s="52">
        <v>0</v>
      </c>
      <c r="AB35" s="52" t="s">
        <v>142</v>
      </c>
      <c r="AC35" s="52" t="s">
        <v>144</v>
      </c>
      <c r="AD35" s="92"/>
      <c r="AE35" s="77">
        <v>9830</v>
      </c>
      <c r="AF35" s="52">
        <v>3</v>
      </c>
      <c r="AG35" s="52">
        <v>2</v>
      </c>
      <c r="AH35" s="52">
        <v>5</v>
      </c>
      <c r="AI35" s="52">
        <v>0</v>
      </c>
      <c r="AJ35" s="74"/>
      <c r="AK35" s="77">
        <v>9830</v>
      </c>
      <c r="AL35" s="52">
        <v>3</v>
      </c>
      <c r="AM35" s="52">
        <v>3</v>
      </c>
      <c r="AN35" s="52">
        <v>0</v>
      </c>
      <c r="AO35" s="52">
        <v>0</v>
      </c>
      <c r="AQ35" s="77">
        <v>9830</v>
      </c>
      <c r="AR35" s="52" t="s">
        <v>232</v>
      </c>
      <c r="AT35" s="77">
        <v>9830</v>
      </c>
      <c r="AU35" s="52"/>
      <c r="AV35" s="52"/>
      <c r="AW35" s="52"/>
      <c r="AX35" s="52"/>
    </row>
    <row r="36" spans="1:50" s="2" customFormat="1" ht="15" customHeight="1">
      <c r="A36" s="16" t="s">
        <v>26</v>
      </c>
      <c r="D36" s="2" t="s">
        <v>277</v>
      </c>
      <c r="E36" s="2" t="s">
        <v>323</v>
      </c>
      <c r="F36" s="2" t="s">
        <v>323</v>
      </c>
      <c r="G36" s="2" t="s">
        <v>323</v>
      </c>
      <c r="H36" s="2" t="s">
        <v>334</v>
      </c>
      <c r="I36" s="2" t="s">
        <v>334</v>
      </c>
      <c r="L36" s="16" t="s">
        <v>379</v>
      </c>
      <c r="M36" s="16"/>
      <c r="N36" s="16"/>
      <c r="O36" s="2" t="s">
        <v>459</v>
      </c>
      <c r="P36" s="2" t="s">
        <v>459</v>
      </c>
      <c r="Q36" s="16"/>
      <c r="R36" s="16"/>
      <c r="U36" s="2" t="s">
        <v>323</v>
      </c>
      <c r="V36" s="2" t="s">
        <v>323</v>
      </c>
      <c r="W36" s="2" t="s">
        <v>334</v>
      </c>
      <c r="X36" s="2" t="s">
        <v>334</v>
      </c>
      <c r="Y36" s="16"/>
      <c r="Z36" s="16"/>
      <c r="AB36" s="2" t="s">
        <v>459</v>
      </c>
      <c r="AC36" s="2" t="s">
        <v>459</v>
      </c>
      <c r="AF36" s="2" t="s">
        <v>334</v>
      </c>
      <c r="AG36" s="2" t="s">
        <v>334</v>
      </c>
      <c r="AH36" s="16" t="s">
        <v>379</v>
      </c>
      <c r="AI36" s="16" t="s">
        <v>33</v>
      </c>
      <c r="AM36" s="2" t="s">
        <v>389</v>
      </c>
      <c r="AU36" s="16"/>
      <c r="AV36" s="16"/>
      <c r="AW36" s="16"/>
      <c r="AX36" s="16"/>
    </row>
    <row r="37" spans="1:50" ht="15" customHeight="1"/>
    <row r="38" spans="1:50" ht="15" customHeight="1">
      <c r="A38" s="3" t="s">
        <v>312</v>
      </c>
    </row>
    <row r="39" spans="1:50" ht="15" customHeight="1">
      <c r="A39" s="3" t="s">
        <v>337</v>
      </c>
    </row>
    <row r="40" spans="1:50" ht="15" customHeight="1"/>
    <row r="41" spans="1:50" ht="15" customHeight="1"/>
    <row r="42" spans="1:50" ht="15" customHeight="1"/>
    <row r="43" spans="1:50" ht="15" customHeight="1"/>
    <row r="44" spans="1:50" ht="15" customHeight="1"/>
    <row r="45" spans="1:50" ht="15" customHeight="1"/>
    <row r="46" spans="1:50" ht="15" customHeight="1"/>
    <row r="47" spans="1:50" ht="15" customHeight="1"/>
    <row r="48" spans="1:50" ht="15" customHeight="1"/>
    <row r="49" ht="15" customHeight="1"/>
    <row r="50" ht="15" customHeight="1"/>
    <row r="51" ht="15" customHeight="1"/>
    <row r="52" ht="15" customHeight="1"/>
    <row r="53" ht="15" customHeight="1"/>
  </sheetData>
  <phoneticPr fontId="21" type="noConversion"/>
  <pageMargins left="0.7" right="0.7" top="0.75" bottom="0.75" header="0.3" footer="0.3"/>
  <ignoredErrors>
    <ignoredError sqref="M7:M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</vt:lpstr>
      <vt:lpstr>Table 1</vt:lpstr>
      <vt:lpstr>Table 2</vt:lpstr>
      <vt:lpstr>Table 3</vt:lpstr>
      <vt:lpstr>Table 4</vt:lpstr>
      <vt:lpstr>Table 5</vt:lpstr>
      <vt:lpstr>Table 6</vt:lpstr>
      <vt:lpstr>GGE Biplot</vt:lpstr>
      <vt:lpstr>Table 7</vt:lpstr>
      <vt:lpstr>Table 8</vt:lpstr>
      <vt:lpstr>Table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KOC, Emrah (CIMMYT-Turkey)</dc:creator>
  <cp:lastModifiedBy>KOC, Emrah (CIMMYT-Turkey)</cp:lastModifiedBy>
  <dcterms:created xsi:type="dcterms:W3CDTF">2015-06-05T18:17:20Z</dcterms:created>
  <dcterms:modified xsi:type="dcterms:W3CDTF">2026-04-01T08:43:16Z</dcterms:modified>
</cp:coreProperties>
</file>